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45" windowWidth="14355" windowHeight="7740" firstSheet="2" activeTab="6"/>
  </bookViews>
  <sheets>
    <sheet name="Title Page" sheetId="7" r:id="rId1"/>
    <sheet name="Agenda" sheetId="5" r:id="rId2"/>
    <sheet name="By Law Changes" sheetId="6" r:id="rId3"/>
    <sheet name="Financial Report" sheetId="1" r:id="rId4"/>
    <sheet name="Summary of Membership" sheetId="2" r:id="rId5"/>
    <sheet name="Refund Calc" sheetId="3" r:id="rId6"/>
    <sheet name="Coaches and Teams Report" sheetId="4" r:id="rId7"/>
  </sheets>
  <definedNames>
    <definedName name="_xlnm.Print_Area" localSheetId="1">Agenda!$A$1:$J$49</definedName>
    <definedName name="_xlnm.Print_Area" localSheetId="2">'By Law Changes'!$A$1:$I$81</definedName>
    <definedName name="_xlnm.Print_Area" localSheetId="5">'Refund Calc'!$A$1:$M$55</definedName>
  </definedNames>
  <calcPr calcId="125725"/>
</workbook>
</file>

<file path=xl/calcChain.xml><?xml version="1.0" encoding="utf-8"?>
<calcChain xmlns="http://schemas.openxmlformats.org/spreadsheetml/2006/main">
  <c r="H82" i="3"/>
  <c r="H84" s="1"/>
  <c r="H85" s="1"/>
  <c r="H50"/>
  <c r="H52" s="1"/>
  <c r="H53" s="1"/>
  <c r="E79"/>
  <c r="L66" s="1"/>
  <c r="E78"/>
  <c r="J66" s="1"/>
  <c r="E77"/>
  <c r="H66" s="1"/>
  <c r="H69" s="1"/>
  <c r="E76"/>
  <c r="F66" s="1"/>
  <c r="E75"/>
  <c r="D66" s="1"/>
  <c r="L65"/>
  <c r="J65"/>
  <c r="H65"/>
  <c r="F65"/>
  <c r="D65"/>
  <c r="B65"/>
  <c r="E46"/>
  <c r="H35" s="1"/>
  <c r="E45"/>
  <c r="F35" s="1"/>
  <c r="E44"/>
  <c r="D35" s="1"/>
  <c r="H34"/>
  <c r="F34"/>
  <c r="D34"/>
  <c r="B34"/>
  <c r="H67" l="1"/>
  <c r="F67"/>
  <c r="F69"/>
  <c r="H36"/>
  <c r="F36"/>
  <c r="F38" s="1"/>
  <c r="B36"/>
  <c r="B38" s="1"/>
  <c r="D36"/>
  <c r="D38" s="1"/>
  <c r="H38"/>
  <c r="B67"/>
  <c r="B69" s="1"/>
  <c r="J67"/>
  <c r="J69" s="1"/>
  <c r="D67"/>
  <c r="D69" s="1"/>
  <c r="L67"/>
  <c r="L69" s="1"/>
  <c r="N22" i="2" l="1"/>
  <c r="N20"/>
  <c r="N21"/>
  <c r="N19"/>
  <c r="B27" s="1"/>
  <c r="N11"/>
  <c r="N12"/>
  <c r="N10"/>
  <c r="E75" i="1"/>
  <c r="E69"/>
  <c r="E68"/>
  <c r="I31"/>
  <c r="I26"/>
  <c r="E76" s="1"/>
  <c r="I22"/>
  <c r="E73" s="1"/>
  <c r="I16"/>
  <c r="E72" s="1"/>
  <c r="E79" s="1"/>
  <c r="I12"/>
  <c r="G30"/>
  <c r="G29"/>
  <c r="F31"/>
  <c r="E31"/>
  <c r="G21"/>
  <c r="G19"/>
  <c r="F22"/>
  <c r="F16"/>
  <c r="E16"/>
  <c r="C16"/>
  <c r="B16"/>
  <c r="G11"/>
  <c r="F10"/>
  <c r="F12" s="1"/>
  <c r="E10"/>
  <c r="E12" s="1"/>
  <c r="C10"/>
  <c r="C12" s="1"/>
  <c r="B10"/>
  <c r="B12" s="1"/>
  <c r="G9"/>
  <c r="F26"/>
  <c r="G40"/>
  <c r="G41"/>
  <c r="G43"/>
  <c r="G44"/>
  <c r="G45"/>
  <c r="G46"/>
  <c r="G47"/>
  <c r="G38"/>
  <c r="F42"/>
  <c r="G42" s="1"/>
  <c r="F39"/>
  <c r="G39" s="1"/>
  <c r="B28" i="2" l="1"/>
  <c r="B29"/>
  <c r="G31" i="1"/>
  <c r="G48"/>
  <c r="F33"/>
  <c r="I33"/>
  <c r="F48"/>
  <c r="G12"/>
  <c r="G16"/>
  <c r="G10"/>
  <c r="I48"/>
  <c r="B30"/>
  <c r="B31" s="1"/>
  <c r="C30"/>
  <c r="C31" s="1"/>
  <c r="E48"/>
  <c r="C48"/>
  <c r="B48"/>
  <c r="E20"/>
  <c r="C20"/>
  <c r="C22" s="1"/>
  <c r="E26"/>
  <c r="G26" s="1"/>
  <c r="C26"/>
  <c r="B26"/>
  <c r="B20"/>
  <c r="B22" s="1"/>
  <c r="B33" l="1"/>
  <c r="B51" s="1"/>
  <c r="F51"/>
  <c r="C33"/>
  <c r="C51" s="1"/>
  <c r="E22"/>
  <c r="E33" s="1"/>
  <c r="E51" s="1"/>
  <c r="G20"/>
  <c r="G22" s="1"/>
  <c r="G33" s="1"/>
  <c r="G51" s="1"/>
  <c r="E70"/>
  <c r="E71" s="1"/>
  <c r="E74" s="1"/>
  <c r="E78" s="1"/>
  <c r="E85" s="1"/>
</calcChain>
</file>

<file path=xl/sharedStrings.xml><?xml version="1.0" encoding="utf-8"?>
<sst xmlns="http://schemas.openxmlformats.org/spreadsheetml/2006/main" count="410" uniqueCount="251">
  <si>
    <t>Spring 2011</t>
  </si>
  <si>
    <t>Fundraising Income</t>
  </si>
  <si>
    <t>Fundraising Expense</t>
  </si>
  <si>
    <t>Registration Income</t>
  </si>
  <si>
    <t>Registration Expense</t>
  </si>
  <si>
    <t>Fundraising Net</t>
  </si>
  <si>
    <t>Registration Net</t>
  </si>
  <si>
    <t>Spring 2012</t>
  </si>
  <si>
    <t>Spring 2013</t>
  </si>
  <si>
    <t>Fall 2010</t>
  </si>
  <si>
    <t>Sponsor Income</t>
  </si>
  <si>
    <t>Fall 2011</t>
  </si>
  <si>
    <t>Fall 2012</t>
  </si>
  <si>
    <t>Uniform Expense</t>
  </si>
  <si>
    <t>Administrative Expense</t>
  </si>
  <si>
    <t>FY 2011</t>
  </si>
  <si>
    <t>Coaching Courses</t>
  </si>
  <si>
    <t>Equipment and Supplies</t>
  </si>
  <si>
    <t>Goals</t>
  </si>
  <si>
    <t>Field Maint</t>
  </si>
  <si>
    <t>Field Paint</t>
  </si>
  <si>
    <t>Toilets</t>
  </si>
  <si>
    <t>Pest Control</t>
  </si>
  <si>
    <t>Hired Help</t>
  </si>
  <si>
    <t xml:space="preserve">Gym Rental </t>
  </si>
  <si>
    <t>FY 2010</t>
  </si>
  <si>
    <t>Total Overhead</t>
  </si>
  <si>
    <t>FY 2012</t>
  </si>
  <si>
    <t>Other Income</t>
  </si>
  <si>
    <t>Fall 2013</t>
  </si>
  <si>
    <t>Sponsorship Income</t>
  </si>
  <si>
    <t>Cash Available</t>
  </si>
  <si>
    <t>% Spent in Fall</t>
  </si>
  <si>
    <t>FY 2013 Budget</t>
  </si>
  <si>
    <t>Fall Fundraising Income</t>
  </si>
  <si>
    <t>Spring Admin Expense</t>
  </si>
  <si>
    <t>Spring Fundraising income</t>
  </si>
  <si>
    <t>Ending Fall Cash Balance</t>
  </si>
  <si>
    <t>Ending FY 2013 Balance</t>
  </si>
  <si>
    <t>Spring Registration Net Income</t>
  </si>
  <si>
    <t>Fall Registration Net Income</t>
  </si>
  <si>
    <t>Ending FY 2014 Balance</t>
  </si>
  <si>
    <t>FY 2012 Budget</t>
  </si>
  <si>
    <t>Variance</t>
  </si>
  <si>
    <t>Historical</t>
  </si>
  <si>
    <t>Prior Fiscal Year</t>
  </si>
  <si>
    <t>Operating Income</t>
  </si>
  <si>
    <t>Net Income</t>
  </si>
  <si>
    <t>Direct Expense and Income</t>
  </si>
  <si>
    <t>Overhead/Operations Expense</t>
  </si>
  <si>
    <t>Registration Income (actual)</t>
  </si>
  <si>
    <t>Sponsorship Income (actual)</t>
  </si>
  <si>
    <t xml:space="preserve">Registration Income </t>
  </si>
  <si>
    <t>Spencer Soccer Club</t>
  </si>
  <si>
    <t>Financial Look-Back and FY 2013 Budget</t>
  </si>
  <si>
    <t>As of June 30th, 2013</t>
  </si>
  <si>
    <t>Financial Forecast for Strategic Planning</t>
  </si>
  <si>
    <t>Three Year Summary of Membership</t>
  </si>
  <si>
    <t>SPRING SEASON TO SEASON COMPARISION</t>
  </si>
  <si>
    <t>U4 Coed</t>
  </si>
  <si>
    <t>U6 Coed</t>
  </si>
  <si>
    <t>U8 Coed</t>
  </si>
  <si>
    <t>BU10</t>
  </si>
  <si>
    <t>GU10</t>
  </si>
  <si>
    <t>BU12</t>
  </si>
  <si>
    <t>GU12</t>
  </si>
  <si>
    <t>BU14</t>
  </si>
  <si>
    <t>GU14</t>
  </si>
  <si>
    <t>BU18</t>
  </si>
  <si>
    <t>Totals</t>
  </si>
  <si>
    <t>TOTALS</t>
  </si>
  <si>
    <t>GU19</t>
  </si>
  <si>
    <t>FALL SEASON TO SEASON COMPARISION</t>
  </si>
  <si>
    <t>N/A</t>
  </si>
  <si>
    <t>2011/2012</t>
  </si>
  <si>
    <t>2012/2013</t>
  </si>
  <si>
    <t>2010/2012</t>
  </si>
  <si>
    <t>REGISTRATIONS</t>
  </si>
  <si>
    <t># OF MEMBERS</t>
  </si>
  <si>
    <t>200.21 General Membership Refund Policy</t>
  </si>
  <si>
    <t>A full refund date will be set by the Club for each season.  Members requesting a refund prior to this date will receive a refund for full registration fees.  Late fees in incurred will not be refunded.  Uniforms fees will be returned only if the club has not purchased the players uniform.  Uniforms already purchased will be distributed to the player.</t>
  </si>
  <si>
    <t>Returning members requesting refunds after the full refund date will receive a partial refund based on the expense incurred on behalf of the member by the Club at the time of the refund request.</t>
  </si>
  <si>
    <t>200.21.1  Calculation</t>
  </si>
  <si>
    <t>1. Mass Youth Soccer Association (MYSA) Insurance Fee per player</t>
  </si>
  <si>
    <t>2. Portion of Midland Area Youth Soccer League (MAYS) or other league the club is affiliated with.  Calculated by dividing the number of players roster for a specific gender/age grouping by the MAYS fees associated with that age</t>
  </si>
  <si>
    <t>3. Club overhead (general administration cost) - Calculated below:</t>
  </si>
  <si>
    <t xml:space="preserve"> (Administrative Expense less Fundraising Income)</t>
  </si>
  <si>
    <t xml:space="preserve">                         Annual Club Membership</t>
  </si>
  <si>
    <t>This calculation will be conducted annually and set by the BOD before the Fall season at the July or August BOD meetings</t>
  </si>
  <si>
    <t>Fall 2012 Refund Reduction Calculations
(Apply After 8/1/2012)</t>
  </si>
  <si>
    <t>U4, U6, U8</t>
  </si>
  <si>
    <t>U10</t>
  </si>
  <si>
    <t>U12</t>
  </si>
  <si>
    <t>U14</t>
  </si>
  <si>
    <t>MYSA Fee</t>
  </si>
  <si>
    <t>MAYS Fee*</t>
  </si>
  <si>
    <t>Overhead**</t>
  </si>
  <si>
    <t>MYSA Insurance Fee per player cost</t>
  </si>
  <si>
    <t>Avg Players Per Team</t>
  </si>
  <si>
    <t>**Overhead Calculation</t>
  </si>
  <si>
    <t>Per Player Expense</t>
  </si>
  <si>
    <t>Per Season Expense</t>
  </si>
  <si>
    <t>Spring 2013 Refund Reduction Calculations
(Apply After 3/1/2013)</t>
  </si>
  <si>
    <t>U16</t>
  </si>
  <si>
    <t>U18/U19</t>
  </si>
  <si>
    <t>FY 2012 Administrative Expense less Fundraising Income</t>
  </si>
  <si>
    <t>FY 2012 Total Number of Members</t>
  </si>
  <si>
    <t>*SPRING 2014 MAYS FEES</t>
  </si>
  <si>
    <t>TBD</t>
  </si>
  <si>
    <t>2013 AGM Refund Calculation</t>
  </si>
  <si>
    <t>FALL 2013</t>
  </si>
  <si>
    <t>SPRING 2014</t>
  </si>
  <si>
    <t>*FALL 2013 MAYS FEES</t>
  </si>
  <si>
    <t>2012/2013 Refund Calculation Worksheet</t>
  </si>
  <si>
    <t>Age Group</t>
  </si>
  <si>
    <t>Division</t>
  </si>
  <si>
    <t>Coach</t>
  </si>
  <si>
    <t>Assistant Coach</t>
  </si>
  <si>
    <t>Number of Players</t>
  </si>
  <si>
    <t>Special Needs</t>
  </si>
  <si>
    <t>U4-Coed</t>
  </si>
  <si>
    <t>U5-Coed</t>
  </si>
  <si>
    <t>U6-Coed</t>
  </si>
  <si>
    <t>Year 1</t>
  </si>
  <si>
    <t>Year 2</t>
  </si>
  <si>
    <t>Year 3</t>
  </si>
  <si>
    <t>Pre-K</t>
  </si>
  <si>
    <t>Year 4</t>
  </si>
  <si>
    <t>U10-Travel</t>
  </si>
  <si>
    <t>U12-Travel</t>
  </si>
  <si>
    <t>U14-Travel</t>
  </si>
  <si>
    <t>II-Boys</t>
  </si>
  <si>
    <t>III-Boys</t>
  </si>
  <si>
    <t>II-Girls</t>
  </si>
  <si>
    <t>Bob Jewel</t>
  </si>
  <si>
    <t>Alexis Jewel</t>
  </si>
  <si>
    <t>Annual General Meeting</t>
  </si>
  <si>
    <t>July 31st, 2013</t>
  </si>
  <si>
    <t>6:10pm - Meeting Opens</t>
  </si>
  <si>
    <t>- By Law Changes</t>
  </si>
  <si>
    <t>- Section 200.15 - Playing Time</t>
  </si>
  <si>
    <t>- Section 200.5 - Fees</t>
  </si>
  <si>
    <t>- Section 200.18.5 - Coaching Penalties/Fees</t>
  </si>
  <si>
    <t xml:space="preserve"> - Section 200.21.2 - Exceptions to the General Membership Refund Policy</t>
  </si>
  <si>
    <t>- Youth Programs switch to single age groupings</t>
  </si>
  <si>
    <t>- 2 New U10 Goals</t>
  </si>
  <si>
    <t>Financial Report</t>
  </si>
  <si>
    <t>- Financial Look-back and FY2013 Budget</t>
  </si>
  <si>
    <t>- Financial Forecast for Strategic Planning</t>
  </si>
  <si>
    <t>Membership</t>
  </si>
  <si>
    <t>- Summary of Membership</t>
  </si>
  <si>
    <t>- Refund Calculation</t>
  </si>
  <si>
    <t>Player Development</t>
  </si>
  <si>
    <t>CHANGE #1</t>
  </si>
  <si>
    <t>Adopted in the September Meeting</t>
  </si>
  <si>
    <t>Section 200.5 – FEES</t>
  </si>
  <si>
    <t>ADD:</t>
  </si>
  <si>
    <t>Member outstanding payables must be paid before the second game of each season.  If no payment is made then the member will not play or practice with the team until payment is made.  Any scholarship requests must be made by the start date of the season by the player in writing to the President or Director of Registration.  The Board of Directors will review extenuating circumstances for scholarship requests after the start date of the season on a case-by-case basis.</t>
  </si>
  <si>
    <t>CHANGE #2</t>
  </si>
  <si>
    <t>Removed Section</t>
  </si>
  <si>
    <t>Section 200.15 – EQUAL PLAYING TIME (FALL SEASON)</t>
  </si>
  <si>
    <t>All players shall have equal opportunity to play equal time.  Coaches will do their best to insure that this is accomplished. Coaches have to follow this rule except in the event of unequal attendance at practice, games or in the vent of need to discipline</t>
  </si>
  <si>
    <t>Section 200.18.5 – For the FALL /Year playing Season , ensure that all players play at least half of ech game.  Exceptions shall only be for injuries, sickness, or discipline.</t>
  </si>
  <si>
    <t>Edit Section to Now Read</t>
  </si>
  <si>
    <t>Section 200.15 – PLAYING TIME</t>
  </si>
  <si>
    <t>U10 (Division 1, 2, 3) and U12 and up Division 3 Travel Teams: The club considers these grouping to be recreational in nature and encourages playing time to be based on commitment and attendance.  Playing time, expectations, and team policies shall be set by the coaching staff for fall and spring league play.</t>
  </si>
  <si>
    <t>U12, U14, 16 &amp;18 (Div 1 and 2) Travel Teams:  The club considers these grouping to be competitive in nature.  Playing time, expectations and team policies shall be set by the coaching staff for fall and spring league play.  Equal playing time is not guaranteed.  Players chosen to play for competitive teams have the option to opt out  and play for a recreational team if one exists in that gender and age group.  Requests to opt out of competitive play must be made in writing (email acceptable) to the Vice President of Player and Coach Development or the President.  The Coach, if assigned at the time the request is made, shall be copied in the notification.</t>
  </si>
  <si>
    <t>Commitment and Attendance Exceptions:  The club has adopted MYSA Player Priority Guidelines, from their By-Laws (Section 342. Priority Guide for Multiple Rostered Players), for players with commitments to higher level of play.  Junior High School and High School teams will be viewed as a Division 1 premier team.  Players following the MYSA guidelines should not be penalized for missing practices, games or tournaments.</t>
  </si>
  <si>
    <t xml:space="preserve">If a Player or Parent is concerned that Section 201.15 is not being upheld they should seek the following options to address the situation: </t>
  </si>
  <si>
    <r>
      <t>1.</t>
    </r>
    <r>
      <rPr>
        <b/>
        <sz val="7"/>
        <color theme="1"/>
        <rFont val="Times New Roman"/>
        <family val="1"/>
      </rPr>
      <t xml:space="preserve">       </t>
    </r>
    <r>
      <rPr>
        <b/>
        <sz val="10"/>
        <color theme="1"/>
        <rFont val="Calibri"/>
        <family val="2"/>
      </rPr>
      <t>Talking to the Coach of this concern</t>
    </r>
  </si>
  <si>
    <r>
      <t>2.</t>
    </r>
    <r>
      <rPr>
        <b/>
        <sz val="7"/>
        <color theme="1"/>
        <rFont val="Times New Roman"/>
        <family val="1"/>
      </rPr>
      <t xml:space="preserve">       </t>
    </r>
    <r>
      <rPr>
        <b/>
        <sz val="10"/>
        <color theme="1"/>
        <rFont val="Calibri"/>
        <family val="2"/>
      </rPr>
      <t>Contact the Vice President of Player and Coach Development</t>
    </r>
  </si>
  <si>
    <r>
      <t>3.</t>
    </r>
    <r>
      <rPr>
        <b/>
        <sz val="7"/>
        <color theme="1"/>
        <rFont val="Times New Roman"/>
        <family val="1"/>
      </rPr>
      <t xml:space="preserve">       </t>
    </r>
    <r>
      <rPr>
        <b/>
        <sz val="10"/>
        <color theme="1"/>
        <rFont val="Calibri"/>
        <family val="2"/>
      </rPr>
      <t>Bring to the SSC Board</t>
    </r>
  </si>
  <si>
    <t>CHANGE #3</t>
  </si>
  <si>
    <t xml:space="preserve">Adopted in the November Meeting:  </t>
  </si>
  <si>
    <t>Section 200.18.5 Coaches will be held accountable for any fine issued by MAYS for breaking the goal differential ruling. The coach will pay the fine but has the option to appeal to the Spencer Soccer Board at the next scheduled Board Meeting</t>
  </si>
  <si>
    <t>MAYS APPEALS - The charged coach or coaches shall address their request for appeal to the Spencer Soccer Club MAYS League Representative, the SSC President and the SSC Senior Vice President.  The situation will be reviewed by the 3 member board with a 2-1 approval needed to support the appeal to MAYS.</t>
  </si>
  <si>
    <t>CHANGE #4</t>
  </si>
  <si>
    <t>Adopted in the March Meeting:</t>
  </si>
  <si>
    <t>Section 200.21.2 – EXCEPTIONS TO THE GENERAL MEMBERSHIP REFUND POLICY</t>
  </si>
  <si>
    <t xml:space="preserve">ADD:  </t>
  </si>
  <si>
    <t>Refunds requested by a member with a season ending injury during will be pro-rated based on the remaining schedule less the season overhead and insurance fees</t>
  </si>
  <si>
    <t>FY12 By-Law Summary of Changes</t>
  </si>
  <si>
    <t>- Coaches and Teams Report</t>
  </si>
  <si>
    <t>- Schedule Coaches Meetings (Youth &amp; Travel)</t>
  </si>
  <si>
    <t>- Schedule Youth &amp; Travel Season Start Dates</t>
  </si>
  <si>
    <t>New Business</t>
  </si>
  <si>
    <t>- VP of Marketing, Communications, and Fundraising</t>
  </si>
  <si>
    <t>- VP of Fields and Maintenance</t>
  </si>
  <si>
    <t>Elections</t>
  </si>
  <si>
    <t>- Senior Vice President</t>
  </si>
  <si>
    <t>- VP of Fields and Equipment</t>
  </si>
  <si>
    <t>- VP of Player and Coach Development</t>
  </si>
  <si>
    <t>- VP of Finance</t>
  </si>
  <si>
    <t>- Members at Large</t>
  </si>
  <si>
    <t>9:00pm - Meeting Adjourns</t>
  </si>
  <si>
    <t>- Current and Future state of teams participating in league competition, tournaments, and training for coaches</t>
  </si>
  <si>
    <t>Financial Forecast</t>
  </si>
  <si>
    <t>Formation of Spencer Basketball Club</t>
  </si>
  <si>
    <t xml:space="preserve"> - Chris Bokis to present and make motions</t>
  </si>
  <si>
    <t>2012 FY Summary of Significant Changes</t>
  </si>
  <si>
    <t>Brandy Berube-HC</t>
  </si>
  <si>
    <t>Megan Arnold-AC</t>
  </si>
  <si>
    <t>David Spring-HC</t>
  </si>
  <si>
    <t>Patricia Culter-AC</t>
  </si>
  <si>
    <t>Corey Brodeur-AC</t>
  </si>
  <si>
    <t>Chris Gregiore-AC</t>
  </si>
  <si>
    <t>Dan Cournoyer-HC</t>
  </si>
  <si>
    <t>Lisa Kennedy-AC</t>
  </si>
  <si>
    <t>Abigail Miller-AC</t>
  </si>
  <si>
    <t>2014 Fall Coaches and Teams Report</t>
  </si>
  <si>
    <t>TBA</t>
  </si>
  <si>
    <t>Lori Bellizzi-HC</t>
  </si>
  <si>
    <t>Kim Mclaughlin-AC</t>
  </si>
  <si>
    <t>Gina Hanna-AC</t>
  </si>
  <si>
    <t>Zeyad Bahnam-HC</t>
  </si>
  <si>
    <t>Daniel Lambert-HC</t>
  </si>
  <si>
    <t>Carrie Ferreira-AC</t>
  </si>
  <si>
    <t>Kate Mercier-AC</t>
  </si>
  <si>
    <t>Jeremy Fluegel-AC</t>
  </si>
  <si>
    <t>Steve Thebodo-AC</t>
  </si>
  <si>
    <t>Jason Rio-HC</t>
  </si>
  <si>
    <t>Craig Manfield-HC</t>
  </si>
  <si>
    <t>Anthony Alarie-AC</t>
  </si>
  <si>
    <t>Carolina Hoffman-AC</t>
  </si>
  <si>
    <t>Jose Rivera-HC</t>
  </si>
  <si>
    <t>Matt Lascom-HC</t>
  </si>
  <si>
    <t>Justine Barnes-AC</t>
  </si>
  <si>
    <t>Kenneth Cashman-AC</t>
  </si>
  <si>
    <t>Sarah Pataky-Ac</t>
  </si>
  <si>
    <t>Joe Mercier-HC</t>
  </si>
  <si>
    <t>Sarah Charette-AC</t>
  </si>
  <si>
    <t>Colby Harvey-AC</t>
  </si>
  <si>
    <t>Todd Laporte-AC</t>
  </si>
  <si>
    <t>Michael Cutler</t>
  </si>
  <si>
    <t>Jed Prouty-HC</t>
  </si>
  <si>
    <t>Sandra Soter-AC</t>
  </si>
  <si>
    <t>Sevi McCutcheon-AC</t>
  </si>
  <si>
    <t>Dan Cournoyer-AC</t>
  </si>
  <si>
    <t>Mark Howard-AC</t>
  </si>
  <si>
    <t>Keith Demarski</t>
  </si>
  <si>
    <t>Donal Ogert</t>
  </si>
  <si>
    <t>Jeremey Snow-HC</t>
  </si>
  <si>
    <t>Angi Ordung</t>
  </si>
  <si>
    <t xml:space="preserve">Matt Schold </t>
  </si>
  <si>
    <t>U7-Boys</t>
  </si>
  <si>
    <t>John Peterson</t>
  </si>
  <si>
    <t>U7-Girls</t>
  </si>
  <si>
    <t>Patricia Cutler-AC</t>
  </si>
  <si>
    <t>U5</t>
  </si>
  <si>
    <t>U8-Girls</t>
  </si>
  <si>
    <t>U8-Boys</t>
  </si>
</sst>
</file>

<file path=xl/styles.xml><?xml version="1.0" encoding="utf-8"?>
<styleSheet xmlns="http://schemas.openxmlformats.org/spreadsheetml/2006/main">
  <numFmts count="2">
    <numFmt numFmtId="44" formatCode="_(&quot;$&quot;* #,##0.00_);_(&quot;$&quot;* \(#,##0.00\);_(&quot;$&quot;* &quot;-&quot;??_);_(@_)"/>
    <numFmt numFmtId="164" formatCode="_(&quot;$&quot;* #,##0_);_(&quot;$&quot;* \(#,##0\);_(&quot;$&quot;* &quot;-&quot;??_);_(@_)"/>
  </numFmts>
  <fonts count="32">
    <font>
      <sz val="11"/>
      <color theme="1"/>
      <name val="Calibri"/>
      <family val="2"/>
      <scheme val="minor"/>
    </font>
    <font>
      <sz val="10"/>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b/>
      <sz val="10"/>
      <color theme="1"/>
      <name val="Arial"/>
      <family val="2"/>
    </font>
    <font>
      <b/>
      <sz val="11"/>
      <name val="Calibri"/>
      <family val="2"/>
      <scheme val="minor"/>
    </font>
    <font>
      <sz val="11"/>
      <name val="Calibri"/>
      <family val="2"/>
      <scheme val="minor"/>
    </font>
    <font>
      <b/>
      <sz val="11"/>
      <color theme="3" tint="-0.249977111117893"/>
      <name val="Calibri"/>
      <family val="2"/>
      <scheme val="minor"/>
    </font>
    <font>
      <sz val="11"/>
      <color theme="3" tint="-0.249977111117893"/>
      <name val="Calibri"/>
      <family val="2"/>
      <scheme val="minor"/>
    </font>
    <font>
      <b/>
      <sz val="11"/>
      <color theme="3"/>
      <name val="Calibri"/>
      <family val="2"/>
      <scheme val="minor"/>
    </font>
    <font>
      <sz val="11"/>
      <color theme="3"/>
      <name val="Calibri"/>
      <family val="2"/>
      <scheme val="minor"/>
    </font>
    <font>
      <b/>
      <sz val="11"/>
      <color rgb="FFFF0000"/>
      <name val="Calibri"/>
      <family val="2"/>
      <scheme val="minor"/>
    </font>
    <font>
      <sz val="14"/>
      <color theme="1"/>
      <name val="Calibri"/>
      <family val="2"/>
      <scheme val="minor"/>
    </font>
    <font>
      <sz val="18"/>
      <color theme="1"/>
      <name val="Calibri"/>
      <family val="2"/>
      <scheme val="minor"/>
    </font>
    <font>
      <b/>
      <sz val="16"/>
      <color theme="1"/>
      <name val="Calibri"/>
      <family val="2"/>
      <scheme val="minor"/>
    </font>
    <font>
      <b/>
      <u/>
      <sz val="16"/>
      <color theme="1"/>
      <name val="Calibri"/>
      <family val="2"/>
      <scheme val="minor"/>
    </font>
    <font>
      <sz val="20"/>
      <color theme="1"/>
      <name val="Calibri"/>
      <family val="2"/>
      <scheme val="minor"/>
    </font>
    <font>
      <sz val="10"/>
      <color theme="1"/>
      <name val="Calibri"/>
      <family val="2"/>
      <scheme val="minor"/>
    </font>
    <font>
      <b/>
      <u/>
      <sz val="14"/>
      <color theme="1"/>
      <name val="Calibri"/>
      <family val="2"/>
      <scheme val="minor"/>
    </font>
    <font>
      <b/>
      <sz val="10"/>
      <color theme="1"/>
      <name val="Calibri"/>
      <family val="2"/>
      <scheme val="minor"/>
    </font>
    <font>
      <b/>
      <sz val="14"/>
      <color theme="1"/>
      <name val="Calibri"/>
      <family val="2"/>
      <scheme val="minor"/>
    </font>
    <font>
      <sz val="12"/>
      <color theme="1"/>
      <name val="Arial"/>
      <family val="2"/>
    </font>
    <font>
      <u/>
      <sz val="10"/>
      <color theme="1"/>
      <name val="Arial"/>
      <family val="2"/>
    </font>
    <font>
      <b/>
      <u/>
      <sz val="10"/>
      <color theme="1"/>
      <name val="Arial"/>
      <family val="2"/>
    </font>
    <font>
      <b/>
      <u/>
      <sz val="11"/>
      <color theme="1"/>
      <name val="Calibri"/>
      <family val="2"/>
      <scheme val="minor"/>
    </font>
    <font>
      <u/>
      <sz val="11"/>
      <color theme="1"/>
      <name val="Calibri"/>
      <family val="2"/>
      <scheme val="minor"/>
    </font>
    <font>
      <b/>
      <u/>
      <sz val="10"/>
      <color theme="1"/>
      <name val="Calibri"/>
      <family val="2"/>
    </font>
    <font>
      <sz val="10"/>
      <color theme="1"/>
      <name val="Calibri"/>
      <family val="2"/>
    </font>
    <font>
      <b/>
      <sz val="10"/>
      <color theme="1"/>
      <name val="Calibri"/>
      <family val="2"/>
    </font>
    <font>
      <b/>
      <sz val="7"/>
      <color theme="1"/>
      <name val="Times New Roman"/>
      <family val="1"/>
    </font>
    <font>
      <b/>
      <sz val="20"/>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0" tint="-0.249977111117893"/>
        <bgColor indexed="64"/>
      </patternFill>
    </fill>
    <fill>
      <patternFill patternType="solid">
        <fgColor theme="0"/>
        <bgColor indexed="64"/>
      </patternFill>
    </fill>
  </fills>
  <borders count="4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2">
    <xf numFmtId="0" fontId="0" fillId="0" borderId="0"/>
    <xf numFmtId="44" fontId="2" fillId="0" borderId="0" applyFont="0" applyFill="0" applyBorder="0" applyAlignment="0" applyProtection="0"/>
  </cellStyleXfs>
  <cellXfs count="262">
    <xf numFmtId="0" fontId="0" fillId="0" borderId="0" xfId="0"/>
    <xf numFmtId="44" fontId="0" fillId="0" borderId="0" xfId="1" applyFont="1"/>
    <xf numFmtId="0" fontId="0" fillId="0" borderId="0" xfId="0" applyAlignment="1">
      <alignment horizontal="right"/>
    </xf>
    <xf numFmtId="0" fontId="4" fillId="0" borderId="0" xfId="0" applyFont="1" applyAlignment="1">
      <alignment horizontal="right"/>
    </xf>
    <xf numFmtId="44" fontId="0" fillId="0" borderId="0" xfId="0" applyNumberFormat="1"/>
    <xf numFmtId="44" fontId="0" fillId="0" borderId="1" xfId="0" applyNumberFormat="1" applyBorder="1"/>
    <xf numFmtId="164" fontId="0" fillId="0" borderId="0" xfId="1" applyNumberFormat="1" applyFont="1"/>
    <xf numFmtId="164" fontId="0" fillId="0" borderId="0" xfId="0" applyNumberFormat="1"/>
    <xf numFmtId="164" fontId="0" fillId="0" borderId="1" xfId="1" applyNumberFormat="1" applyFont="1" applyBorder="1"/>
    <xf numFmtId="164" fontId="0" fillId="0" borderId="0" xfId="1" applyNumberFormat="1" applyFont="1" applyBorder="1"/>
    <xf numFmtId="164" fontId="0" fillId="0" borderId="0" xfId="0" applyNumberFormat="1" applyBorder="1"/>
    <xf numFmtId="164" fontId="0" fillId="0" borderId="1" xfId="0" applyNumberFormat="1" applyBorder="1"/>
    <xf numFmtId="0" fontId="4" fillId="0" borderId="0" xfId="0" applyFont="1" applyAlignment="1">
      <alignment horizontal="center"/>
    </xf>
    <xf numFmtId="9" fontId="0" fillId="0" borderId="0" xfId="0" applyNumberFormat="1"/>
    <xf numFmtId="164" fontId="3" fillId="0" borderId="0" xfId="0" applyNumberFormat="1" applyFont="1" applyBorder="1"/>
    <xf numFmtId="164" fontId="3" fillId="0" borderId="1" xfId="0" applyNumberFormat="1" applyFont="1" applyBorder="1"/>
    <xf numFmtId="164" fontId="7" fillId="0" borderId="0" xfId="1" applyNumberFormat="1" applyFont="1"/>
    <xf numFmtId="164" fontId="7" fillId="0" borderId="1" xfId="1" applyNumberFormat="1" applyFont="1" applyBorder="1"/>
    <xf numFmtId="164" fontId="7" fillId="0" borderId="0" xfId="0" applyNumberFormat="1" applyFont="1"/>
    <xf numFmtId="0" fontId="8" fillId="0" borderId="0" xfId="0" applyFont="1" applyAlignment="1">
      <alignment horizontal="center"/>
    </xf>
    <xf numFmtId="164" fontId="9" fillId="0" borderId="0" xfId="1" applyNumberFormat="1" applyFont="1"/>
    <xf numFmtId="164" fontId="9" fillId="0" borderId="1" xfId="1" applyNumberFormat="1" applyFont="1" applyBorder="1"/>
    <xf numFmtId="9" fontId="9" fillId="0" borderId="0" xfId="0" applyNumberFormat="1" applyFont="1"/>
    <xf numFmtId="164" fontId="2" fillId="0" borderId="1" xfId="1" applyNumberFormat="1" applyFont="1" applyBorder="1"/>
    <xf numFmtId="164" fontId="7" fillId="0" borderId="0" xfId="1" applyNumberFormat="1" applyFont="1" applyBorder="1"/>
    <xf numFmtId="164" fontId="7" fillId="0" borderId="0" xfId="0" applyNumberFormat="1" applyFont="1" applyBorder="1"/>
    <xf numFmtId="0" fontId="7" fillId="0" borderId="0" xfId="0" applyFont="1"/>
    <xf numFmtId="164" fontId="7" fillId="0" borderId="1" xfId="0" applyNumberFormat="1" applyFont="1" applyBorder="1"/>
    <xf numFmtId="44" fontId="7" fillId="0" borderId="0" xfId="0" applyNumberFormat="1" applyFont="1"/>
    <xf numFmtId="44" fontId="7" fillId="0" borderId="0" xfId="1" applyFont="1"/>
    <xf numFmtId="164" fontId="7" fillId="0" borderId="1" xfId="1" applyNumberFormat="1" applyFont="1" applyFill="1" applyBorder="1"/>
    <xf numFmtId="164" fontId="3" fillId="0" borderId="0" xfId="0" applyNumberFormat="1" applyFont="1"/>
    <xf numFmtId="44" fontId="7" fillId="0" borderId="1" xfId="1" applyFont="1" applyBorder="1"/>
    <xf numFmtId="0" fontId="4" fillId="0" borderId="0" xfId="0" applyFont="1" applyBorder="1" applyAlignment="1">
      <alignment horizontal="center"/>
    </xf>
    <xf numFmtId="44" fontId="7" fillId="0" borderId="0" xfId="1" applyFont="1" applyBorder="1"/>
    <xf numFmtId="0" fontId="0" fillId="0" borderId="0" xfId="0" applyBorder="1"/>
    <xf numFmtId="14" fontId="0" fillId="0" borderId="0" xfId="0" applyNumberFormat="1" applyBorder="1"/>
    <xf numFmtId="0" fontId="4" fillId="2" borderId="0" xfId="0" applyFont="1" applyFill="1" applyBorder="1" applyAlignment="1">
      <alignment horizontal="center"/>
    </xf>
    <xf numFmtId="164" fontId="0" fillId="2" borderId="0" xfId="1" applyNumberFormat="1" applyFont="1" applyFill="1" applyBorder="1"/>
    <xf numFmtId="164" fontId="7" fillId="2" borderId="0" xfId="1" applyNumberFormat="1" applyFont="1" applyFill="1" applyBorder="1"/>
    <xf numFmtId="44" fontId="7" fillId="2" borderId="0" xfId="1" applyFont="1" applyFill="1" applyBorder="1"/>
    <xf numFmtId="9" fontId="0" fillId="2" borderId="0" xfId="0" applyNumberFormat="1" applyFill="1" applyBorder="1"/>
    <xf numFmtId="44" fontId="7" fillId="0" borderId="0" xfId="0" applyNumberFormat="1" applyFont="1" applyBorder="1"/>
    <xf numFmtId="0" fontId="7" fillId="0" borderId="0" xfId="0" applyFont="1" applyBorder="1"/>
    <xf numFmtId="164" fontId="7" fillId="0" borderId="0" xfId="1" applyNumberFormat="1" applyFont="1" applyFill="1" applyBorder="1"/>
    <xf numFmtId="0" fontId="4" fillId="2" borderId="0" xfId="0" applyFont="1" applyFill="1"/>
    <xf numFmtId="164" fontId="0" fillId="2" borderId="0" xfId="0" applyNumberFormat="1" applyFill="1"/>
    <xf numFmtId="164" fontId="7" fillId="2" borderId="0" xfId="0" applyNumberFormat="1" applyFont="1" applyFill="1" applyBorder="1"/>
    <xf numFmtId="0" fontId="7" fillId="2" borderId="0" xfId="0" applyFont="1" applyFill="1"/>
    <xf numFmtId="164" fontId="7" fillId="2" borderId="0" xfId="0" applyNumberFormat="1" applyFont="1" applyFill="1"/>
    <xf numFmtId="0" fontId="0" fillId="2" borderId="0" xfId="0" applyFill="1"/>
    <xf numFmtId="0" fontId="0" fillId="0" borderId="0" xfId="0" applyAlignment="1">
      <alignment horizontal="center"/>
    </xf>
    <xf numFmtId="44" fontId="6" fillId="0" borderId="0" xfId="0" applyNumberFormat="1" applyFont="1"/>
    <xf numFmtId="44" fontId="6" fillId="2" borderId="0" xfId="1" applyFont="1" applyFill="1" applyBorder="1"/>
    <xf numFmtId="164" fontId="6" fillId="0" borderId="0" xfId="1" applyNumberFormat="1" applyFont="1"/>
    <xf numFmtId="164" fontId="6" fillId="0" borderId="0" xfId="0" applyNumberFormat="1" applyFont="1"/>
    <xf numFmtId="164" fontId="12" fillId="0" borderId="0" xfId="0" applyNumberFormat="1" applyFont="1"/>
    <xf numFmtId="164" fontId="6" fillId="2" borderId="0" xfId="1" applyNumberFormat="1" applyFont="1" applyFill="1" applyBorder="1"/>
    <xf numFmtId="44" fontId="6" fillId="0" borderId="0" xfId="1" applyFont="1"/>
    <xf numFmtId="0" fontId="0" fillId="0" borderId="1" xfId="0" applyBorder="1"/>
    <xf numFmtId="44" fontId="12" fillId="0" borderId="0" xfId="0" applyNumberFormat="1" applyFont="1"/>
    <xf numFmtId="44" fontId="4" fillId="0" borderId="0" xfId="1" applyFont="1"/>
    <xf numFmtId="164" fontId="4" fillId="0" borderId="0" xfId="1" applyNumberFormat="1" applyFont="1"/>
    <xf numFmtId="164" fontId="4" fillId="2" borderId="0" xfId="1" applyNumberFormat="1" applyFont="1" applyFill="1" applyBorder="1"/>
    <xf numFmtId="164" fontId="12" fillId="0" borderId="0" xfId="1" applyNumberFormat="1" applyFont="1"/>
    <xf numFmtId="0" fontId="0" fillId="0" borderId="0" xfId="0" applyFont="1"/>
    <xf numFmtId="44" fontId="4" fillId="0" borderId="0" xfId="0" applyNumberFormat="1" applyFont="1"/>
    <xf numFmtId="164" fontId="4" fillId="0" borderId="0" xfId="0" applyNumberFormat="1" applyFont="1"/>
    <xf numFmtId="164" fontId="4" fillId="2" borderId="0" xfId="0" applyNumberFormat="1" applyFont="1" applyFill="1" applyBorder="1"/>
    <xf numFmtId="164" fontId="8" fillId="0" borderId="0" xfId="0" applyNumberFormat="1" applyFont="1"/>
    <xf numFmtId="0" fontId="16" fillId="0" borderId="0" xfId="0" applyFont="1"/>
    <xf numFmtId="0" fontId="15" fillId="0" borderId="1" xfId="0" applyFont="1" applyBorder="1" applyAlignment="1">
      <alignment horizontal="left"/>
    </xf>
    <xf numFmtId="0" fontId="15" fillId="0" borderId="0" xfId="0" applyFont="1" applyBorder="1" applyAlignment="1">
      <alignment horizontal="left"/>
    </xf>
    <xf numFmtId="164" fontId="11" fillId="0" borderId="0" xfId="1" applyNumberFormat="1" applyFont="1" applyFill="1"/>
    <xf numFmtId="164" fontId="11" fillId="0" borderId="1" xfId="1" applyNumberFormat="1" applyFont="1" applyFill="1" applyBorder="1"/>
    <xf numFmtId="164" fontId="10" fillId="0" borderId="0" xfId="0" applyNumberFormat="1" applyFont="1" applyFill="1"/>
    <xf numFmtId="0" fontId="11" fillId="0" borderId="0" xfId="0" applyFont="1" applyFill="1"/>
    <xf numFmtId="164" fontId="11" fillId="0" borderId="0" xfId="0" applyNumberFormat="1" applyFont="1" applyFill="1"/>
    <xf numFmtId="164" fontId="11" fillId="0" borderId="1" xfId="0" applyNumberFormat="1" applyFont="1" applyFill="1" applyBorder="1"/>
    <xf numFmtId="0" fontId="10" fillId="0" borderId="0" xfId="0" applyFont="1" applyFill="1" applyBorder="1" applyAlignment="1">
      <alignment horizontal="center"/>
    </xf>
    <xf numFmtId="164" fontId="11" fillId="0" borderId="0" xfId="1" applyNumberFormat="1" applyFont="1" applyFill="1" applyBorder="1"/>
    <xf numFmtId="44" fontId="10" fillId="0" borderId="0" xfId="0" applyNumberFormat="1" applyFont="1" applyFill="1" applyBorder="1"/>
    <xf numFmtId="44" fontId="11" fillId="0" borderId="0" xfId="0" applyNumberFormat="1" applyFont="1" applyFill="1" applyBorder="1"/>
    <xf numFmtId="164" fontId="10" fillId="0" borderId="0" xfId="0" applyNumberFormat="1" applyFont="1" applyFill="1" applyBorder="1"/>
    <xf numFmtId="0" fontId="11" fillId="0" borderId="1" xfId="0" applyFont="1" applyFill="1" applyBorder="1"/>
    <xf numFmtId="164" fontId="10" fillId="0" borderId="0" xfId="1" applyNumberFormat="1" applyFont="1" applyFill="1"/>
    <xf numFmtId="14" fontId="18" fillId="0" borderId="0" xfId="0" applyNumberFormat="1" applyFont="1" applyAlignment="1">
      <alignment horizontal="left"/>
    </xf>
    <xf numFmtId="0" fontId="18" fillId="0" borderId="0" xfId="0" applyFont="1" applyAlignment="1">
      <alignment horizontal="left"/>
    </xf>
    <xf numFmtId="0" fontId="19" fillId="0" borderId="0" xfId="0" applyFont="1" applyAlignment="1">
      <alignment horizontal="center"/>
    </xf>
    <xf numFmtId="0" fontId="13" fillId="0" borderId="0" xfId="0" applyFont="1" applyAlignment="1">
      <alignment vertical="center"/>
    </xf>
    <xf numFmtId="0" fontId="18" fillId="0" borderId="0" xfId="0" applyFont="1"/>
    <xf numFmtId="0" fontId="18" fillId="0" borderId="0" xfId="0" applyFont="1" applyAlignment="1">
      <alignment horizontal="right"/>
    </xf>
    <xf numFmtId="0" fontId="18" fillId="0" borderId="0" xfId="0" applyFont="1" applyFill="1" applyBorder="1" applyAlignment="1">
      <alignment horizontal="right"/>
    </xf>
    <xf numFmtId="0" fontId="18" fillId="0" borderId="0" xfId="0" applyFont="1" applyFill="1" applyBorder="1" applyAlignment="1">
      <alignment horizontal="center"/>
    </xf>
    <xf numFmtId="0" fontId="20" fillId="0" borderId="11"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14" xfId="0" applyFont="1" applyBorder="1" applyAlignment="1">
      <alignment horizontal="center"/>
    </xf>
    <xf numFmtId="0" fontId="18" fillId="0" borderId="10" xfId="0" applyFont="1" applyBorder="1" applyAlignment="1">
      <alignment horizontal="center"/>
    </xf>
    <xf numFmtId="0" fontId="18" fillId="0" borderId="15" xfId="0" applyFont="1" applyBorder="1" applyAlignment="1">
      <alignment horizontal="center"/>
    </xf>
    <xf numFmtId="0" fontId="18" fillId="0" borderId="16" xfId="0" applyFont="1" applyBorder="1" applyAlignment="1">
      <alignment horizontal="center"/>
    </xf>
    <xf numFmtId="0" fontId="0" fillId="0" borderId="10" xfId="0" applyBorder="1"/>
    <xf numFmtId="0" fontId="18" fillId="0" borderId="15" xfId="0" applyFont="1" applyFill="1" applyBorder="1" applyAlignment="1">
      <alignment horizontal="center"/>
    </xf>
    <xf numFmtId="0" fontId="18" fillId="0" borderId="16" xfId="0" applyFont="1" applyFill="1" applyBorder="1" applyAlignment="1">
      <alignment horizontal="center"/>
    </xf>
    <xf numFmtId="0" fontId="0" fillId="0" borderId="0" xfId="0" applyFill="1" applyBorder="1" applyAlignment="1">
      <alignment horizontal="center"/>
    </xf>
    <xf numFmtId="0" fontId="20" fillId="0" borderId="32" xfId="0" applyFont="1" applyBorder="1" applyAlignment="1">
      <alignment horizontal="center"/>
    </xf>
    <xf numFmtId="0" fontId="18" fillId="0" borderId="26" xfId="0" applyFont="1" applyBorder="1" applyAlignment="1">
      <alignment horizontal="center"/>
    </xf>
    <xf numFmtId="0" fontId="18" fillId="0" borderId="28" xfId="0" applyFont="1" applyBorder="1" applyAlignment="1">
      <alignment horizontal="center"/>
    </xf>
    <xf numFmtId="0" fontId="18" fillId="0" borderId="30" xfId="0" applyFont="1" applyFill="1" applyBorder="1" applyAlignment="1">
      <alignment horizontal="center"/>
    </xf>
    <xf numFmtId="0" fontId="20" fillId="0" borderId="33" xfId="0" applyFont="1" applyBorder="1" applyAlignment="1">
      <alignment horizontal="center"/>
    </xf>
    <xf numFmtId="0" fontId="20" fillId="0" borderId="27" xfId="0" applyFont="1" applyBorder="1" applyAlignment="1">
      <alignment horizontal="center"/>
    </xf>
    <xf numFmtId="0" fontId="20" fillId="0" borderId="29" xfId="0" applyFont="1" applyBorder="1" applyAlignment="1">
      <alignment horizontal="center"/>
    </xf>
    <xf numFmtId="0" fontId="4" fillId="0" borderId="31" xfId="0" applyFont="1" applyBorder="1" applyAlignment="1">
      <alignment horizontal="center"/>
    </xf>
    <xf numFmtId="0" fontId="20" fillId="3" borderId="34" xfId="0" applyFont="1" applyFill="1" applyBorder="1" applyAlignment="1">
      <alignment horizontal="center"/>
    </xf>
    <xf numFmtId="0" fontId="18" fillId="3" borderId="11" xfId="0" applyFont="1" applyFill="1" applyBorder="1" applyAlignment="1">
      <alignment horizontal="center"/>
    </xf>
    <xf numFmtId="0" fontId="0" fillId="3" borderId="3" xfId="0" applyFill="1" applyBorder="1" applyAlignment="1">
      <alignment horizontal="center"/>
    </xf>
    <xf numFmtId="0" fontId="18" fillId="0" borderId="30" xfId="0" applyFont="1" applyBorder="1" applyAlignment="1">
      <alignment horizontal="center"/>
    </xf>
    <xf numFmtId="0" fontId="20" fillId="0" borderId="31" xfId="0" applyFont="1" applyBorder="1" applyAlignment="1">
      <alignment horizontal="center"/>
    </xf>
    <xf numFmtId="0" fontId="18" fillId="3" borderId="3" xfId="0" applyFont="1" applyFill="1" applyBorder="1" applyAlignment="1">
      <alignment horizontal="center"/>
    </xf>
    <xf numFmtId="0" fontId="22" fillId="0" borderId="0" xfId="0" applyFont="1"/>
    <xf numFmtId="0" fontId="5" fillId="0" borderId="0" xfId="0" applyFont="1" applyAlignment="1"/>
    <xf numFmtId="0" fontId="5" fillId="0" borderId="0" xfId="0" applyFont="1" applyAlignment="1">
      <alignment horizontal="center"/>
    </xf>
    <xf numFmtId="0" fontId="0" fillId="0" borderId="4" xfId="0" applyBorder="1"/>
    <xf numFmtId="0" fontId="0" fillId="0" borderId="5" xfId="0" applyBorder="1"/>
    <xf numFmtId="0" fontId="0" fillId="0" borderId="6" xfId="0" applyBorder="1"/>
    <xf numFmtId="0" fontId="0" fillId="0" borderId="32" xfId="0" applyBorder="1"/>
    <xf numFmtId="0" fontId="0" fillId="0" borderId="33" xfId="0" applyBorder="1"/>
    <xf numFmtId="0" fontId="5" fillId="0" borderId="2" xfId="0" applyFont="1" applyBorder="1" applyAlignment="1">
      <alignment horizontal="center" vertical="center"/>
    </xf>
    <xf numFmtId="0" fontId="5" fillId="0" borderId="0" xfId="0" applyFont="1" applyBorder="1" applyAlignment="1">
      <alignment horizontal="center" vertical="center"/>
    </xf>
    <xf numFmtId="164" fontId="0" fillId="0" borderId="38" xfId="1" applyNumberFormat="1" applyFont="1" applyBorder="1"/>
    <xf numFmtId="164" fontId="0" fillId="0" borderId="39" xfId="1" applyNumberFormat="1" applyFont="1" applyBorder="1"/>
    <xf numFmtId="164" fontId="0" fillId="0" borderId="40" xfId="1" applyNumberFormat="1" applyFont="1" applyBorder="1"/>
    <xf numFmtId="164" fontId="0" fillId="3" borderId="35" xfId="0" applyNumberFormat="1" applyFill="1" applyBorder="1"/>
    <xf numFmtId="164" fontId="0" fillId="3" borderId="36" xfId="0" applyNumberFormat="1" applyFill="1" applyBorder="1"/>
    <xf numFmtId="164" fontId="0" fillId="3" borderId="37" xfId="0" applyNumberFormat="1" applyFill="1" applyBorder="1"/>
    <xf numFmtId="0" fontId="5" fillId="0" borderId="32" xfId="0" applyFont="1" applyFill="1" applyBorder="1" applyAlignment="1">
      <alignment horizontal="right"/>
    </xf>
    <xf numFmtId="164" fontId="5" fillId="0" borderId="2" xfId="1" applyNumberFormat="1" applyFont="1" applyFill="1" applyBorder="1"/>
    <xf numFmtId="164" fontId="5" fillId="0" borderId="0" xfId="1" applyNumberFormat="1" applyFont="1" applyFill="1" applyBorder="1"/>
    <xf numFmtId="0" fontId="0" fillId="0" borderId="0" xfId="0" applyFill="1" applyBorder="1"/>
    <xf numFmtId="0" fontId="0" fillId="0" borderId="33" xfId="0" applyFill="1" applyBorder="1"/>
    <xf numFmtId="0" fontId="5" fillId="0" borderId="14" xfId="0" applyFont="1" applyFill="1" applyBorder="1" applyAlignment="1">
      <alignment horizontal="left"/>
    </xf>
    <xf numFmtId="0" fontId="5" fillId="0" borderId="32" xfId="0" applyFont="1" applyFill="1" applyBorder="1" applyAlignment="1">
      <alignment horizontal="left"/>
    </xf>
    <xf numFmtId="44" fontId="0" fillId="0" borderId="0" xfId="1" applyFont="1" applyBorder="1" applyAlignment="1">
      <alignment horizontal="center"/>
    </xf>
    <xf numFmtId="0" fontId="0" fillId="0" borderId="41" xfId="0" applyBorder="1" applyAlignment="1">
      <alignment horizontal="right"/>
    </xf>
    <xf numFmtId="44" fontId="0" fillId="0" borderId="42" xfId="1" applyFont="1" applyBorder="1"/>
    <xf numFmtId="0" fontId="0" fillId="0" borderId="14" xfId="0" applyBorder="1" applyAlignment="1">
      <alignment horizontal="right"/>
    </xf>
    <xf numFmtId="44" fontId="0" fillId="0" borderId="10" xfId="1" applyFont="1" applyBorder="1"/>
    <xf numFmtId="0" fontId="24" fillId="0" borderId="32" xfId="0" applyFont="1" applyFill="1" applyBorder="1" applyAlignment="1">
      <alignment horizontal="left"/>
    </xf>
    <xf numFmtId="0" fontId="0" fillId="0" borderId="10" xfId="0" applyBorder="1" applyAlignment="1">
      <alignment horizontal="center"/>
    </xf>
    <xf numFmtId="0" fontId="0" fillId="0" borderId="7" xfId="0" applyBorder="1"/>
    <xf numFmtId="0" fontId="0" fillId="0" borderId="8" xfId="0" applyBorder="1"/>
    <xf numFmtId="0" fontId="0" fillId="0" borderId="9" xfId="0" applyBorder="1"/>
    <xf numFmtId="0" fontId="5" fillId="0" borderId="3" xfId="0" applyFont="1" applyBorder="1" applyAlignment="1">
      <alignment horizontal="center" vertical="center"/>
    </xf>
    <xf numFmtId="164" fontId="5" fillId="0" borderId="0" xfId="0" applyNumberFormat="1" applyFont="1" applyBorder="1"/>
    <xf numFmtId="0" fontId="1" fillId="0" borderId="0" xfId="0" applyFont="1"/>
    <xf numFmtId="0" fontId="18" fillId="0" borderId="0" xfId="0" applyFont="1" applyBorder="1"/>
    <xf numFmtId="0" fontId="18" fillId="0" borderId="0" xfId="0" applyFont="1" applyFill="1"/>
    <xf numFmtId="0" fontId="17" fillId="0" borderId="0" xfId="0" applyFont="1" applyAlignment="1"/>
    <xf numFmtId="0" fontId="13" fillId="0" borderId="0" xfId="0" applyFont="1" applyAlignment="1"/>
    <xf numFmtId="0" fontId="0" fillId="0" borderId="0" xfId="0" applyFont="1" applyAlignment="1">
      <alignment horizontal="center"/>
    </xf>
    <xf numFmtId="0" fontId="0" fillId="6" borderId="10"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44" xfId="0" applyBorder="1" applyAlignment="1">
      <alignment horizontal="center"/>
    </xf>
    <xf numFmtId="0" fontId="0" fillId="0" borderId="14" xfId="0" applyBorder="1" applyAlignment="1">
      <alignment horizontal="center"/>
    </xf>
    <xf numFmtId="0" fontId="0" fillId="0" borderId="45" xfId="0" applyBorder="1" applyAlignment="1">
      <alignment horizontal="center"/>
    </xf>
    <xf numFmtId="0" fontId="0" fillId="6" borderId="14" xfId="0" applyFill="1" applyBorder="1" applyAlignment="1">
      <alignment horizontal="center"/>
    </xf>
    <xf numFmtId="0" fontId="0" fillId="6" borderId="45" xfId="0" applyFill="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46" xfId="0" applyBorder="1" applyAlignment="1">
      <alignment horizontal="center"/>
    </xf>
    <xf numFmtId="0" fontId="25" fillId="0" borderId="0" xfId="0" applyFont="1" applyBorder="1" applyAlignment="1">
      <alignment horizontal="center"/>
    </xf>
    <xf numFmtId="0" fontId="4" fillId="0" borderId="0" xfId="0" applyFont="1" applyAlignment="1"/>
    <xf numFmtId="0" fontId="0" fillId="0" borderId="0" xfId="0" quotePrefix="1"/>
    <xf numFmtId="0" fontId="26" fillId="0" borderId="0" xfId="0" applyFont="1"/>
    <xf numFmtId="0" fontId="27" fillId="0" borderId="0" xfId="0" applyFont="1"/>
    <xf numFmtId="0" fontId="28" fillId="0" borderId="0" xfId="0" applyFont="1"/>
    <xf numFmtId="0" fontId="29" fillId="0" borderId="0" xfId="0" applyFont="1"/>
    <xf numFmtId="0" fontId="29" fillId="0" borderId="0" xfId="0" applyFont="1" applyAlignment="1">
      <alignment horizontal="left" indent="10"/>
    </xf>
    <xf numFmtId="0" fontId="29" fillId="0" borderId="0" xfId="0" applyFont="1" applyAlignment="1">
      <alignment horizontal="left" indent="5"/>
    </xf>
    <xf numFmtId="0" fontId="0" fillId="0" borderId="10" xfId="0" applyBorder="1" applyAlignment="1">
      <alignment horizontal="center"/>
    </xf>
    <xf numFmtId="0" fontId="0" fillId="0" borderId="10" xfId="0" applyBorder="1" applyAlignment="1">
      <alignment horizontal="center"/>
    </xf>
    <xf numFmtId="0" fontId="0" fillId="0" borderId="47" xfId="0" applyFill="1" applyBorder="1" applyAlignment="1">
      <alignment horizontal="center"/>
    </xf>
    <xf numFmtId="0" fontId="0" fillId="0" borderId="10" xfId="0" applyBorder="1" applyAlignment="1">
      <alignment horizontal="center"/>
    </xf>
    <xf numFmtId="0" fontId="31" fillId="0" borderId="0" xfId="0" applyFont="1" applyAlignment="1">
      <alignment horizontal="center"/>
    </xf>
    <xf numFmtId="0" fontId="0" fillId="0" borderId="0" xfId="0" quotePrefix="1" applyAlignment="1">
      <alignment horizontal="left" wrapText="1"/>
    </xf>
    <xf numFmtId="0" fontId="0" fillId="0" borderId="0" xfId="0" applyAlignment="1">
      <alignment horizontal="left" wrapText="1"/>
    </xf>
    <xf numFmtId="0" fontId="17" fillId="0" borderId="0" xfId="0" applyFont="1" applyAlignment="1">
      <alignment horizontal="center"/>
    </xf>
    <xf numFmtId="0" fontId="13" fillId="0" borderId="0" xfId="0" applyFont="1" applyAlignment="1">
      <alignment horizontal="center"/>
    </xf>
    <xf numFmtId="0" fontId="0" fillId="0" borderId="0" xfId="0" applyAlignment="1">
      <alignment horizontal="center"/>
    </xf>
    <xf numFmtId="0" fontId="14" fillId="0" borderId="0" xfId="0" applyFont="1" applyAlignment="1">
      <alignment horizontal="center"/>
    </xf>
    <xf numFmtId="0" fontId="29" fillId="0" borderId="0" xfId="0" applyFont="1" applyAlignment="1">
      <alignment horizontal="left" wrapText="1"/>
    </xf>
    <xf numFmtId="0" fontId="28" fillId="0" borderId="0" xfId="0" applyFont="1" applyAlignment="1">
      <alignment horizontal="left" wrapText="1"/>
    </xf>
    <xf numFmtId="0" fontId="4" fillId="0" borderId="0" xfId="0" applyFont="1" applyAlignment="1">
      <alignment horizontal="center"/>
    </xf>
    <xf numFmtId="0" fontId="4" fillId="0" borderId="0" xfId="0" applyFont="1" applyAlignment="1">
      <alignment horizontal="right"/>
    </xf>
    <xf numFmtId="0" fontId="19" fillId="0" borderId="0" xfId="0" applyFont="1" applyAlignment="1">
      <alignment horizont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17" xfId="0" applyBorder="1" applyAlignment="1">
      <alignment horizontal="center"/>
    </xf>
    <xf numFmtId="0" fontId="0" fillId="0" borderId="19" xfId="0" applyBorder="1" applyAlignment="1">
      <alignment horizontal="center"/>
    </xf>
    <xf numFmtId="0" fontId="0" fillId="0" borderId="18" xfId="0" applyBorder="1" applyAlignment="1">
      <alignment horizontal="center"/>
    </xf>
    <xf numFmtId="0" fontId="18" fillId="0" borderId="20" xfId="0" applyFont="1" applyFill="1" applyBorder="1" applyAlignment="1">
      <alignment horizontal="center"/>
    </xf>
    <xf numFmtId="0" fontId="18" fillId="0" borderId="22" xfId="0" applyFont="1" applyFill="1" applyBorder="1" applyAlignment="1">
      <alignment horizontal="center"/>
    </xf>
    <xf numFmtId="0" fontId="18" fillId="0" borderId="21" xfId="0" applyFont="1" applyFill="1" applyBorder="1" applyAlignment="1">
      <alignment horizontal="center"/>
    </xf>
    <xf numFmtId="0" fontId="18" fillId="0" borderId="23" xfId="0" applyFont="1" applyFill="1" applyBorder="1" applyAlignment="1">
      <alignment horizontal="center"/>
    </xf>
    <xf numFmtId="0" fontId="18" fillId="0" borderId="25" xfId="0" applyFont="1" applyFill="1" applyBorder="1" applyAlignment="1">
      <alignment horizontal="center"/>
    </xf>
    <xf numFmtId="0" fontId="18" fillId="0" borderId="24" xfId="0" applyFont="1" applyFill="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18" fillId="0" borderId="28" xfId="0" applyFont="1" applyFill="1" applyBorder="1" applyAlignment="1">
      <alignment horizontal="center"/>
    </xf>
    <xf numFmtId="0" fontId="18" fillId="0" borderId="29" xfId="0" applyFont="1" applyFill="1" applyBorder="1" applyAlignment="1">
      <alignment horizontal="center"/>
    </xf>
    <xf numFmtId="0" fontId="18" fillId="0" borderId="30" xfId="0" applyFont="1" applyFill="1" applyBorder="1" applyAlignment="1">
      <alignment horizontal="center"/>
    </xf>
    <xf numFmtId="0" fontId="18" fillId="0" borderId="31" xfId="0" applyFont="1" applyFill="1" applyBorder="1" applyAlignment="1">
      <alignment horizont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0" xfId="0" applyFont="1" applyBorder="1" applyAlignment="1">
      <alignment horizontal="center" vertical="center"/>
    </xf>
    <xf numFmtId="0" fontId="21" fillId="0" borderId="9" xfId="0" applyFont="1" applyBorder="1" applyAlignment="1">
      <alignment horizontal="center" vertical="center"/>
    </xf>
    <xf numFmtId="0" fontId="0" fillId="0" borderId="14" xfId="0" applyFill="1" applyBorder="1" applyAlignment="1">
      <alignment horizontal="left"/>
    </xf>
    <xf numFmtId="0" fontId="0" fillId="0" borderId="10" xfId="0" applyFill="1" applyBorder="1" applyAlignment="1">
      <alignment horizontal="left"/>
    </xf>
    <xf numFmtId="0" fontId="0" fillId="0" borderId="20" xfId="0" applyBorder="1" applyAlignment="1">
      <alignment horizontal="left"/>
    </xf>
    <xf numFmtId="0" fontId="0" fillId="0" borderId="22" xfId="0" applyBorder="1" applyAlignment="1">
      <alignment horizontal="left"/>
    </xf>
    <xf numFmtId="0" fontId="0" fillId="0" borderId="21" xfId="0" applyBorder="1" applyAlignment="1">
      <alignment horizontal="left"/>
    </xf>
    <xf numFmtId="0" fontId="5" fillId="0" borderId="43" xfId="0" applyFont="1" applyBorder="1" applyAlignment="1">
      <alignment horizontal="center"/>
    </xf>
    <xf numFmtId="0" fontId="5" fillId="0" borderId="0" xfId="0" applyFont="1" applyBorder="1" applyAlignment="1">
      <alignment horizontal="center"/>
    </xf>
    <xf numFmtId="0" fontId="0" fillId="0" borderId="10" xfId="0" applyBorder="1" applyAlignment="1">
      <alignment horizontal="center"/>
    </xf>
    <xf numFmtId="44" fontId="0" fillId="0" borderId="10" xfId="1" applyFont="1" applyBorder="1" applyAlignment="1">
      <alignment horizontal="center"/>
    </xf>
    <xf numFmtId="0" fontId="5" fillId="5" borderId="35" xfId="0" applyFont="1" applyFill="1" applyBorder="1" applyAlignment="1">
      <alignment horizontal="center"/>
    </xf>
    <xf numFmtId="0" fontId="5" fillId="5" borderId="36" xfId="0" applyFont="1" applyFill="1" applyBorder="1" applyAlignment="1">
      <alignment horizontal="center"/>
    </xf>
    <xf numFmtId="0" fontId="5" fillId="5" borderId="37" xfId="0" applyFont="1" applyFill="1" applyBorder="1" applyAlignment="1">
      <alignment horizontal="center"/>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164" fontId="0" fillId="0" borderId="10" xfId="1" applyNumberFormat="1" applyFont="1" applyBorder="1" applyAlignment="1">
      <alignment horizontal="center"/>
    </xf>
    <xf numFmtId="0" fontId="5" fillId="0" borderId="4"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9" xfId="0" applyFont="1" applyBorder="1" applyAlignment="1">
      <alignment horizontal="center" wrapText="1"/>
    </xf>
    <xf numFmtId="0" fontId="0" fillId="0" borderId="42" xfId="0" applyBorder="1" applyAlignment="1">
      <alignment horizontal="center"/>
    </xf>
    <xf numFmtId="0" fontId="18" fillId="0" borderId="0" xfId="0" applyFont="1" applyAlignment="1">
      <alignment wrapText="1"/>
    </xf>
    <xf numFmtId="0" fontId="18" fillId="0" borderId="0" xfId="0" applyFont="1" applyAlignment="1">
      <alignment horizontal="left" vertical="top" wrapText="1"/>
    </xf>
    <xf numFmtId="0" fontId="23" fillId="0" borderId="0" xfId="0" applyFont="1" applyBorder="1" applyAlignment="1">
      <alignment horizontal="center"/>
    </xf>
    <xf numFmtId="0" fontId="18" fillId="0" borderId="0" xfId="0" applyFont="1" applyBorder="1" applyAlignment="1"/>
    <xf numFmtId="0" fontId="18" fillId="0" borderId="0" xfId="0" applyFont="1" applyAlignment="1">
      <alignment horizontal="left" wrapText="1"/>
    </xf>
    <xf numFmtId="0" fontId="5" fillId="0" borderId="0" xfId="0" applyFont="1" applyAlignment="1">
      <alignment horizontal="center"/>
    </xf>
    <xf numFmtId="0" fontId="5" fillId="4" borderId="35" xfId="0" applyFont="1" applyFill="1" applyBorder="1" applyAlignment="1">
      <alignment horizontal="center"/>
    </xf>
    <xf numFmtId="0" fontId="5" fillId="4" borderId="36" xfId="0" applyFont="1" applyFill="1" applyBorder="1" applyAlignment="1">
      <alignment horizontal="center"/>
    </xf>
    <xf numFmtId="0" fontId="5" fillId="4" borderId="37" xfId="0" applyFont="1" applyFill="1" applyBorder="1" applyAlignment="1">
      <alignment horizontal="center"/>
    </xf>
    <xf numFmtId="0" fontId="0" fillId="7" borderId="14" xfId="0" applyFont="1" applyFill="1" applyBorder="1" applyAlignment="1">
      <alignment horizontal="center"/>
    </xf>
    <xf numFmtId="0" fontId="0" fillId="7" borderId="10" xfId="0" applyFont="1" applyFill="1" applyBorder="1" applyAlignment="1">
      <alignment horizontal="center"/>
    </xf>
    <xf numFmtId="0" fontId="0" fillId="7" borderId="0" xfId="0" applyFont="1" applyFill="1"/>
    <xf numFmtId="0" fontId="0" fillId="7" borderId="14" xfId="0" applyFill="1" applyBorder="1" applyAlignment="1">
      <alignment horizontal="center"/>
    </xf>
    <xf numFmtId="0" fontId="0" fillId="7" borderId="10" xfId="0" applyFill="1" applyBorder="1" applyAlignment="1">
      <alignment horizontal="center"/>
    </xf>
    <xf numFmtId="0" fontId="0" fillId="7" borderId="45" xfId="0" applyFill="1" applyBorder="1" applyAlignment="1">
      <alignment horizontal="center"/>
    </xf>
    <xf numFmtId="0" fontId="0" fillId="7" borderId="0" xfId="0" applyFill="1"/>
    <xf numFmtId="0" fontId="0" fillId="6" borderId="0" xfId="0"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0</xdr:row>
      <xdr:rowOff>0</xdr:rowOff>
    </xdr:from>
    <xdr:to>
      <xdr:col>8</xdr:col>
      <xdr:colOff>328621</xdr:colOff>
      <xdr:row>36</xdr:row>
      <xdr:rowOff>107169</xdr:rowOff>
    </xdr:to>
    <xdr:pic>
      <xdr:nvPicPr>
        <xdr:cNvPr id="2" name="Picture 1" descr="SSC.png"/>
        <xdr:cNvPicPr>
          <a:picLocks noChangeAspect="1"/>
        </xdr:cNvPicPr>
      </xdr:nvPicPr>
      <xdr:blipFill>
        <a:blip xmlns:r="http://schemas.openxmlformats.org/officeDocument/2006/relationships" r:embed="rId1" cstate="print"/>
        <a:stretch>
          <a:fillRect/>
        </a:stretch>
      </xdr:blipFill>
      <xdr:spPr>
        <a:xfrm>
          <a:off x="466725" y="0"/>
          <a:ext cx="4738696" cy="7108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409575</xdr:colOff>
      <xdr:row>0</xdr:row>
      <xdr:rowOff>0</xdr:rowOff>
    </xdr:from>
    <xdr:to>
      <xdr:col>10</xdr:col>
      <xdr:colOff>15875</xdr:colOff>
      <xdr:row>5</xdr:row>
      <xdr:rowOff>95250</xdr:rowOff>
    </xdr:to>
    <xdr:pic>
      <xdr:nvPicPr>
        <xdr:cNvPr id="2" name="Picture 1" descr="SSC.png"/>
        <xdr:cNvPicPr>
          <a:picLocks noChangeAspect="1"/>
        </xdr:cNvPicPr>
      </xdr:nvPicPr>
      <xdr:blipFill>
        <a:blip xmlns:r="http://schemas.openxmlformats.org/officeDocument/2006/relationships" r:embed="rId1" cstate="print"/>
        <a:stretch>
          <a:fillRect/>
        </a:stretch>
      </xdr:blipFill>
      <xdr:spPr>
        <a:xfrm>
          <a:off x="4924425" y="0"/>
          <a:ext cx="825500" cy="1238250"/>
        </a:xfrm>
        <a:prstGeom prst="rect">
          <a:avLst/>
        </a:prstGeom>
      </xdr:spPr>
    </xdr:pic>
    <xdr:clientData/>
  </xdr:twoCellAnchor>
  <xdr:twoCellAnchor editAs="oneCell">
    <xdr:from>
      <xdr:col>0</xdr:col>
      <xdr:colOff>0</xdr:colOff>
      <xdr:row>0</xdr:row>
      <xdr:rowOff>0</xdr:rowOff>
    </xdr:from>
    <xdr:to>
      <xdr:col>1</xdr:col>
      <xdr:colOff>215900</xdr:colOff>
      <xdr:row>5</xdr:row>
      <xdr:rowOff>95250</xdr:rowOff>
    </xdr:to>
    <xdr:pic>
      <xdr:nvPicPr>
        <xdr:cNvPr id="3" name="Picture 2" descr="SSC.png"/>
        <xdr:cNvPicPr>
          <a:picLocks noChangeAspect="1"/>
        </xdr:cNvPicPr>
      </xdr:nvPicPr>
      <xdr:blipFill>
        <a:blip xmlns:r="http://schemas.openxmlformats.org/officeDocument/2006/relationships" r:embed="rId1" cstate="print"/>
        <a:stretch>
          <a:fillRect/>
        </a:stretch>
      </xdr:blipFill>
      <xdr:spPr>
        <a:xfrm>
          <a:off x="0" y="0"/>
          <a:ext cx="825500" cy="1238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590550</xdr:colOff>
      <xdr:row>0</xdr:row>
      <xdr:rowOff>0</xdr:rowOff>
    </xdr:from>
    <xdr:to>
      <xdr:col>9</xdr:col>
      <xdr:colOff>6350</xdr:colOff>
      <xdr:row>5</xdr:row>
      <xdr:rowOff>38100</xdr:rowOff>
    </xdr:to>
    <xdr:pic>
      <xdr:nvPicPr>
        <xdr:cNvPr id="2" name="Picture 1" descr="SSC.png"/>
        <xdr:cNvPicPr>
          <a:picLocks noChangeAspect="1"/>
        </xdr:cNvPicPr>
      </xdr:nvPicPr>
      <xdr:blipFill>
        <a:blip xmlns:r="http://schemas.openxmlformats.org/officeDocument/2006/relationships" r:embed="rId1" cstate="print"/>
        <a:stretch>
          <a:fillRect/>
        </a:stretch>
      </xdr:blipFill>
      <xdr:spPr>
        <a:xfrm>
          <a:off x="5524500" y="0"/>
          <a:ext cx="825500" cy="1238250"/>
        </a:xfrm>
        <a:prstGeom prst="rect">
          <a:avLst/>
        </a:prstGeom>
      </xdr:spPr>
    </xdr:pic>
    <xdr:clientData/>
  </xdr:twoCellAnchor>
  <xdr:twoCellAnchor editAs="oneCell">
    <xdr:from>
      <xdr:col>0</xdr:col>
      <xdr:colOff>0</xdr:colOff>
      <xdr:row>0</xdr:row>
      <xdr:rowOff>0</xdr:rowOff>
    </xdr:from>
    <xdr:to>
      <xdr:col>1</xdr:col>
      <xdr:colOff>120650</xdr:colOff>
      <xdr:row>5</xdr:row>
      <xdr:rowOff>38100</xdr:rowOff>
    </xdr:to>
    <xdr:pic>
      <xdr:nvPicPr>
        <xdr:cNvPr id="3" name="Picture 2" descr="SSC.png"/>
        <xdr:cNvPicPr>
          <a:picLocks noChangeAspect="1"/>
        </xdr:cNvPicPr>
      </xdr:nvPicPr>
      <xdr:blipFill>
        <a:blip xmlns:r="http://schemas.openxmlformats.org/officeDocument/2006/relationships" r:embed="rId1" cstate="print"/>
        <a:stretch>
          <a:fillRect/>
        </a:stretch>
      </xdr:blipFill>
      <xdr:spPr>
        <a:xfrm>
          <a:off x="0" y="0"/>
          <a:ext cx="825500" cy="1238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844550</xdr:colOff>
      <xdr:row>5</xdr:row>
      <xdr:rowOff>38100</xdr:rowOff>
    </xdr:to>
    <xdr:pic>
      <xdr:nvPicPr>
        <xdr:cNvPr id="5" name="Picture 4" descr="SSC.png"/>
        <xdr:cNvPicPr>
          <a:picLocks noChangeAspect="1"/>
        </xdr:cNvPicPr>
      </xdr:nvPicPr>
      <xdr:blipFill>
        <a:blip xmlns:r="http://schemas.openxmlformats.org/officeDocument/2006/relationships" r:embed="rId1" cstate="print"/>
        <a:stretch>
          <a:fillRect/>
        </a:stretch>
      </xdr:blipFill>
      <xdr:spPr>
        <a:xfrm>
          <a:off x="19050" y="0"/>
          <a:ext cx="825500" cy="1238250"/>
        </a:xfrm>
        <a:prstGeom prst="rect">
          <a:avLst/>
        </a:prstGeom>
      </xdr:spPr>
    </xdr:pic>
    <xdr:clientData/>
  </xdr:twoCellAnchor>
  <xdr:twoCellAnchor editAs="oneCell">
    <xdr:from>
      <xdr:col>8</xdr:col>
      <xdr:colOff>161925</xdr:colOff>
      <xdr:row>0</xdr:row>
      <xdr:rowOff>0</xdr:rowOff>
    </xdr:from>
    <xdr:to>
      <xdr:col>8</xdr:col>
      <xdr:colOff>987425</xdr:colOff>
      <xdr:row>5</xdr:row>
      <xdr:rowOff>38100</xdr:rowOff>
    </xdr:to>
    <xdr:pic>
      <xdr:nvPicPr>
        <xdr:cNvPr id="7" name="Picture 6" descr="SSC.png"/>
        <xdr:cNvPicPr>
          <a:picLocks noChangeAspect="1"/>
        </xdr:cNvPicPr>
      </xdr:nvPicPr>
      <xdr:blipFill>
        <a:blip xmlns:r="http://schemas.openxmlformats.org/officeDocument/2006/relationships" r:embed="rId1" cstate="print"/>
        <a:stretch>
          <a:fillRect/>
        </a:stretch>
      </xdr:blipFill>
      <xdr:spPr>
        <a:xfrm>
          <a:off x="6753225" y="0"/>
          <a:ext cx="825500" cy="1238250"/>
        </a:xfrm>
        <a:prstGeom prst="rect">
          <a:avLst/>
        </a:prstGeom>
      </xdr:spPr>
    </xdr:pic>
    <xdr:clientData/>
  </xdr:twoCellAnchor>
  <xdr:twoCellAnchor editAs="oneCell">
    <xdr:from>
      <xdr:col>8</xdr:col>
      <xdr:colOff>139700</xdr:colOff>
      <xdr:row>57</xdr:row>
      <xdr:rowOff>19050</xdr:rowOff>
    </xdr:from>
    <xdr:to>
      <xdr:col>8</xdr:col>
      <xdr:colOff>965200</xdr:colOff>
      <xdr:row>62</xdr:row>
      <xdr:rowOff>9525</xdr:rowOff>
    </xdr:to>
    <xdr:pic>
      <xdr:nvPicPr>
        <xdr:cNvPr id="8" name="Picture 7" descr="SSC.png"/>
        <xdr:cNvPicPr>
          <a:picLocks noChangeAspect="1"/>
        </xdr:cNvPicPr>
      </xdr:nvPicPr>
      <xdr:blipFill>
        <a:blip xmlns:r="http://schemas.openxmlformats.org/officeDocument/2006/relationships" r:embed="rId1" cstate="print"/>
        <a:stretch>
          <a:fillRect/>
        </a:stretch>
      </xdr:blipFill>
      <xdr:spPr>
        <a:xfrm>
          <a:off x="6731000" y="11277600"/>
          <a:ext cx="825500" cy="1238250"/>
        </a:xfrm>
        <a:prstGeom prst="rect">
          <a:avLst/>
        </a:prstGeom>
      </xdr:spPr>
    </xdr:pic>
    <xdr:clientData/>
  </xdr:twoCellAnchor>
  <xdr:twoCellAnchor editAs="oneCell">
    <xdr:from>
      <xdr:col>0</xdr:col>
      <xdr:colOff>9525</xdr:colOff>
      <xdr:row>57</xdr:row>
      <xdr:rowOff>9525</xdr:rowOff>
    </xdr:from>
    <xdr:to>
      <xdr:col>0</xdr:col>
      <xdr:colOff>835025</xdr:colOff>
      <xdr:row>62</xdr:row>
      <xdr:rowOff>0</xdr:rowOff>
    </xdr:to>
    <xdr:pic>
      <xdr:nvPicPr>
        <xdr:cNvPr id="9" name="Picture 8" descr="SSC.png"/>
        <xdr:cNvPicPr>
          <a:picLocks noChangeAspect="1"/>
        </xdr:cNvPicPr>
      </xdr:nvPicPr>
      <xdr:blipFill>
        <a:blip xmlns:r="http://schemas.openxmlformats.org/officeDocument/2006/relationships" r:embed="rId1" cstate="print"/>
        <a:stretch>
          <a:fillRect/>
        </a:stretch>
      </xdr:blipFill>
      <xdr:spPr>
        <a:xfrm>
          <a:off x="9525" y="11268075"/>
          <a:ext cx="825500" cy="1238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409575</xdr:colOff>
      <xdr:row>0</xdr:row>
      <xdr:rowOff>0</xdr:rowOff>
    </xdr:from>
    <xdr:to>
      <xdr:col>13</xdr:col>
      <xdr:colOff>539750</xdr:colOff>
      <xdr:row>5</xdr:row>
      <xdr:rowOff>95250</xdr:rowOff>
    </xdr:to>
    <xdr:pic>
      <xdr:nvPicPr>
        <xdr:cNvPr id="2" name="Picture 1" descr="SSC.png"/>
        <xdr:cNvPicPr>
          <a:picLocks noChangeAspect="1"/>
        </xdr:cNvPicPr>
      </xdr:nvPicPr>
      <xdr:blipFill>
        <a:blip xmlns:r="http://schemas.openxmlformats.org/officeDocument/2006/relationships" r:embed="rId1" cstate="print"/>
        <a:stretch>
          <a:fillRect/>
        </a:stretch>
      </xdr:blipFill>
      <xdr:spPr>
        <a:xfrm>
          <a:off x="6762750" y="0"/>
          <a:ext cx="825500" cy="1238250"/>
        </a:xfrm>
        <a:prstGeom prst="rect">
          <a:avLst/>
        </a:prstGeom>
      </xdr:spPr>
    </xdr:pic>
    <xdr:clientData/>
  </xdr:twoCellAnchor>
  <xdr:twoCellAnchor editAs="oneCell">
    <xdr:from>
      <xdr:col>0</xdr:col>
      <xdr:colOff>28575</xdr:colOff>
      <xdr:row>0</xdr:row>
      <xdr:rowOff>0</xdr:rowOff>
    </xdr:from>
    <xdr:to>
      <xdr:col>0</xdr:col>
      <xdr:colOff>854075</xdr:colOff>
      <xdr:row>5</xdr:row>
      <xdr:rowOff>95250</xdr:rowOff>
    </xdr:to>
    <xdr:pic>
      <xdr:nvPicPr>
        <xdr:cNvPr id="3" name="Picture 2" descr="SSC.png"/>
        <xdr:cNvPicPr>
          <a:picLocks noChangeAspect="1"/>
        </xdr:cNvPicPr>
      </xdr:nvPicPr>
      <xdr:blipFill>
        <a:blip xmlns:r="http://schemas.openxmlformats.org/officeDocument/2006/relationships" r:embed="rId1" cstate="print"/>
        <a:stretch>
          <a:fillRect/>
        </a:stretch>
      </xdr:blipFill>
      <xdr:spPr>
        <a:xfrm>
          <a:off x="28575" y="0"/>
          <a:ext cx="825500" cy="1238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38100</xdr:colOff>
      <xdr:row>0</xdr:row>
      <xdr:rowOff>9525</xdr:rowOff>
    </xdr:from>
    <xdr:to>
      <xdr:col>12</xdr:col>
      <xdr:colOff>139700</xdr:colOff>
      <xdr:row>5</xdr:row>
      <xdr:rowOff>104775</xdr:rowOff>
    </xdr:to>
    <xdr:pic>
      <xdr:nvPicPr>
        <xdr:cNvPr id="2" name="Picture 1" descr="SSC.png"/>
        <xdr:cNvPicPr>
          <a:picLocks noChangeAspect="1"/>
        </xdr:cNvPicPr>
      </xdr:nvPicPr>
      <xdr:blipFill>
        <a:blip xmlns:r="http://schemas.openxmlformats.org/officeDocument/2006/relationships" r:embed="rId1" cstate="print"/>
        <a:stretch>
          <a:fillRect/>
        </a:stretch>
      </xdr:blipFill>
      <xdr:spPr>
        <a:xfrm>
          <a:off x="5819775" y="9525"/>
          <a:ext cx="825500" cy="1238250"/>
        </a:xfrm>
        <a:prstGeom prst="rect">
          <a:avLst/>
        </a:prstGeom>
      </xdr:spPr>
    </xdr:pic>
    <xdr:clientData/>
  </xdr:twoCellAnchor>
  <xdr:twoCellAnchor editAs="oneCell">
    <xdr:from>
      <xdr:col>0</xdr:col>
      <xdr:colOff>47625</xdr:colOff>
      <xdr:row>0</xdr:row>
      <xdr:rowOff>9525</xdr:rowOff>
    </xdr:from>
    <xdr:to>
      <xdr:col>1</xdr:col>
      <xdr:colOff>101600</xdr:colOff>
      <xdr:row>5</xdr:row>
      <xdr:rowOff>104775</xdr:rowOff>
    </xdr:to>
    <xdr:pic>
      <xdr:nvPicPr>
        <xdr:cNvPr id="3" name="Picture 2" descr="SSC.png"/>
        <xdr:cNvPicPr>
          <a:picLocks noChangeAspect="1"/>
        </xdr:cNvPicPr>
      </xdr:nvPicPr>
      <xdr:blipFill>
        <a:blip xmlns:r="http://schemas.openxmlformats.org/officeDocument/2006/relationships" r:embed="rId1" cstate="print"/>
        <a:stretch>
          <a:fillRect/>
        </a:stretch>
      </xdr:blipFill>
      <xdr:spPr>
        <a:xfrm>
          <a:off x="47625" y="9525"/>
          <a:ext cx="825500" cy="1238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371475</xdr:colOff>
      <xdr:row>0</xdr:row>
      <xdr:rowOff>0</xdr:rowOff>
    </xdr:from>
    <xdr:to>
      <xdr:col>6</xdr:col>
      <xdr:colOff>1196975</xdr:colOff>
      <xdr:row>5</xdr:row>
      <xdr:rowOff>95250</xdr:rowOff>
    </xdr:to>
    <xdr:pic>
      <xdr:nvPicPr>
        <xdr:cNvPr id="2" name="Picture 1" descr="SSC.png"/>
        <xdr:cNvPicPr>
          <a:picLocks noChangeAspect="1"/>
        </xdr:cNvPicPr>
      </xdr:nvPicPr>
      <xdr:blipFill>
        <a:blip xmlns:r="http://schemas.openxmlformats.org/officeDocument/2006/relationships" r:embed="rId1" cstate="print"/>
        <a:stretch>
          <a:fillRect/>
        </a:stretch>
      </xdr:blipFill>
      <xdr:spPr>
        <a:xfrm>
          <a:off x="7058025" y="0"/>
          <a:ext cx="825500" cy="1238250"/>
        </a:xfrm>
        <a:prstGeom prst="rect">
          <a:avLst/>
        </a:prstGeom>
      </xdr:spPr>
    </xdr:pic>
    <xdr:clientData/>
  </xdr:twoCellAnchor>
  <xdr:twoCellAnchor editAs="oneCell">
    <xdr:from>
      <xdr:col>0</xdr:col>
      <xdr:colOff>19050</xdr:colOff>
      <xdr:row>0</xdr:row>
      <xdr:rowOff>0</xdr:rowOff>
    </xdr:from>
    <xdr:to>
      <xdr:col>0</xdr:col>
      <xdr:colOff>844550</xdr:colOff>
      <xdr:row>5</xdr:row>
      <xdr:rowOff>95250</xdr:rowOff>
    </xdr:to>
    <xdr:pic>
      <xdr:nvPicPr>
        <xdr:cNvPr id="3" name="Picture 2" descr="SSC.png"/>
        <xdr:cNvPicPr>
          <a:picLocks noChangeAspect="1"/>
        </xdr:cNvPicPr>
      </xdr:nvPicPr>
      <xdr:blipFill>
        <a:blip xmlns:r="http://schemas.openxmlformats.org/officeDocument/2006/relationships" r:embed="rId1" cstate="print"/>
        <a:stretch>
          <a:fillRect/>
        </a:stretch>
      </xdr:blipFill>
      <xdr:spPr>
        <a:xfrm>
          <a:off x="19050" y="0"/>
          <a:ext cx="825500" cy="1238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41"/>
  <sheetViews>
    <sheetView workbookViewId="0">
      <selection activeCell="M69" sqref="M69"/>
    </sheetView>
  </sheetViews>
  <sheetFormatPr defaultRowHeight="15"/>
  <sheetData>
    <row r="1" spans="1:9" ht="26.25">
      <c r="A1" s="184"/>
      <c r="B1" s="184"/>
      <c r="C1" s="184"/>
      <c r="D1" s="184"/>
      <c r="E1" s="184"/>
      <c r="F1" s="184"/>
      <c r="G1" s="184"/>
      <c r="H1" s="184"/>
      <c r="I1" s="184"/>
    </row>
    <row r="40" spans="1:9" ht="26.25">
      <c r="A40" s="184" t="s">
        <v>136</v>
      </c>
      <c r="B40" s="184"/>
      <c r="C40" s="184"/>
      <c r="D40" s="184"/>
      <c r="E40" s="184"/>
      <c r="F40" s="184"/>
      <c r="G40" s="184"/>
      <c r="H40" s="184"/>
      <c r="I40" s="184"/>
    </row>
    <row r="41" spans="1:9" ht="26.25">
      <c r="A41" s="184" t="s">
        <v>137</v>
      </c>
      <c r="B41" s="184"/>
      <c r="C41" s="184"/>
      <c r="D41" s="184"/>
      <c r="E41" s="184"/>
      <c r="F41" s="184"/>
      <c r="G41" s="184"/>
      <c r="H41" s="184"/>
      <c r="I41" s="184"/>
    </row>
  </sheetData>
  <mergeCells count="3">
    <mergeCell ref="A1:I1"/>
    <mergeCell ref="A40:I40"/>
    <mergeCell ref="A41:I4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J49"/>
  <sheetViews>
    <sheetView workbookViewId="0">
      <selection activeCell="D40" sqref="D40"/>
    </sheetView>
  </sheetViews>
  <sheetFormatPr defaultRowHeight="15"/>
  <cols>
    <col min="2" max="2" width="3.7109375" customWidth="1"/>
  </cols>
  <sheetData>
    <row r="1" spans="1:10" ht="26.25">
      <c r="A1" s="187" t="s">
        <v>53</v>
      </c>
      <c r="B1" s="187"/>
      <c r="C1" s="187"/>
      <c r="D1" s="187"/>
      <c r="E1" s="187"/>
      <c r="F1" s="187"/>
      <c r="G1" s="187"/>
      <c r="H1" s="187"/>
      <c r="I1" s="187"/>
      <c r="J1" s="187"/>
    </row>
    <row r="2" spans="1:10" ht="18.75">
      <c r="A2" s="188" t="s">
        <v>136</v>
      </c>
      <c r="B2" s="188"/>
      <c r="C2" s="188"/>
      <c r="D2" s="188"/>
      <c r="E2" s="188"/>
      <c r="F2" s="188"/>
      <c r="G2" s="188"/>
      <c r="H2" s="188"/>
      <c r="I2" s="188"/>
      <c r="J2" s="188"/>
    </row>
    <row r="3" spans="1:10">
      <c r="A3" s="189" t="s">
        <v>137</v>
      </c>
      <c r="B3" s="189"/>
      <c r="C3" s="189"/>
      <c r="D3" s="189"/>
      <c r="E3" s="189"/>
      <c r="F3" s="189"/>
      <c r="G3" s="189"/>
      <c r="H3" s="189"/>
      <c r="I3" s="189"/>
      <c r="J3" s="189"/>
    </row>
    <row r="7" spans="1:10">
      <c r="C7" t="s">
        <v>138</v>
      </c>
    </row>
    <row r="9" spans="1:10">
      <c r="C9" s="174" t="s">
        <v>188</v>
      </c>
    </row>
    <row r="10" spans="1:10">
      <c r="D10" s="173" t="s">
        <v>189</v>
      </c>
    </row>
    <row r="11" spans="1:10">
      <c r="D11" s="173" t="s">
        <v>190</v>
      </c>
    </row>
    <row r="12" spans="1:10">
      <c r="D12" s="173" t="s">
        <v>192</v>
      </c>
    </row>
    <row r="13" spans="1:10">
      <c r="D13" s="173" t="s">
        <v>186</v>
      </c>
    </row>
    <row r="14" spans="1:10">
      <c r="D14" s="173" t="s">
        <v>191</v>
      </c>
    </row>
    <row r="15" spans="1:10">
      <c r="D15" s="173" t="s">
        <v>193</v>
      </c>
    </row>
    <row r="17" spans="3:9">
      <c r="C17" s="174" t="s">
        <v>199</v>
      </c>
    </row>
    <row r="18" spans="3:9">
      <c r="D18" s="173" t="s">
        <v>139</v>
      </c>
    </row>
    <row r="19" spans="3:9">
      <c r="E19" s="173" t="s">
        <v>141</v>
      </c>
    </row>
    <row r="20" spans="3:9">
      <c r="E20" s="173" t="s">
        <v>140</v>
      </c>
    </row>
    <row r="21" spans="3:9">
      <c r="E21" s="173" t="s">
        <v>142</v>
      </c>
    </row>
    <row r="22" spans="3:9">
      <c r="E22" s="185" t="s">
        <v>143</v>
      </c>
      <c r="F22" s="185"/>
      <c r="G22" s="185"/>
      <c r="H22" s="185"/>
      <c r="I22" s="185"/>
    </row>
    <row r="23" spans="3:9">
      <c r="E23" s="185"/>
      <c r="F23" s="185"/>
      <c r="G23" s="185"/>
      <c r="H23" s="185"/>
      <c r="I23" s="185"/>
    </row>
    <row r="24" spans="3:9">
      <c r="D24" s="173" t="s">
        <v>144</v>
      </c>
    </row>
    <row r="25" spans="3:9">
      <c r="D25" s="173" t="s">
        <v>145</v>
      </c>
    </row>
    <row r="27" spans="3:9">
      <c r="C27" s="174" t="s">
        <v>146</v>
      </c>
    </row>
    <row r="28" spans="3:9">
      <c r="D28" s="173" t="s">
        <v>147</v>
      </c>
    </row>
    <row r="29" spans="3:9">
      <c r="D29" s="173" t="s">
        <v>148</v>
      </c>
    </row>
    <row r="31" spans="3:9">
      <c r="C31" s="174" t="s">
        <v>149</v>
      </c>
    </row>
    <row r="32" spans="3:9">
      <c r="D32" s="173" t="s">
        <v>150</v>
      </c>
    </row>
    <row r="33" spans="3:10">
      <c r="D33" s="173" t="s">
        <v>151</v>
      </c>
    </row>
    <row r="35" spans="3:10">
      <c r="C35" s="174" t="s">
        <v>152</v>
      </c>
    </row>
    <row r="36" spans="3:10">
      <c r="D36" s="186" t="s">
        <v>195</v>
      </c>
      <c r="E36" s="185"/>
      <c r="F36" s="185"/>
      <c r="G36" s="185"/>
      <c r="H36" s="185"/>
      <c r="I36" s="185"/>
      <c r="J36" s="185"/>
    </row>
    <row r="37" spans="3:10">
      <c r="D37" s="185"/>
      <c r="E37" s="185"/>
      <c r="F37" s="185"/>
      <c r="G37" s="185"/>
      <c r="H37" s="185"/>
      <c r="I37" s="185"/>
      <c r="J37" s="185"/>
    </row>
    <row r="38" spans="3:10">
      <c r="D38" s="173" t="s">
        <v>182</v>
      </c>
    </row>
    <row r="39" spans="3:10">
      <c r="D39" s="173" t="s">
        <v>183</v>
      </c>
    </row>
    <row r="40" spans="3:10">
      <c r="D40" s="173" t="s">
        <v>184</v>
      </c>
    </row>
    <row r="42" spans="3:10">
      <c r="C42" s="174" t="s">
        <v>185</v>
      </c>
    </row>
    <row r="43" spans="3:10">
      <c r="D43" s="173" t="s">
        <v>187</v>
      </c>
    </row>
    <row r="44" spans="3:10">
      <c r="D44" s="173" t="s">
        <v>186</v>
      </c>
    </row>
    <row r="46" spans="3:10">
      <c r="C46" s="174" t="s">
        <v>197</v>
      </c>
    </row>
    <row r="47" spans="3:10">
      <c r="C47" s="174"/>
      <c r="D47" s="173" t="s">
        <v>198</v>
      </c>
    </row>
    <row r="49" spans="3:3">
      <c r="C49" t="s">
        <v>194</v>
      </c>
    </row>
  </sheetData>
  <mergeCells count="5">
    <mergeCell ref="E22:I23"/>
    <mergeCell ref="D36:J37"/>
    <mergeCell ref="A1:J1"/>
    <mergeCell ref="A2:J2"/>
    <mergeCell ref="A3:J3"/>
  </mergeCells>
  <pageMargins left="0.7" right="0.7" top="0.75" bottom="0.75" header="0.3" footer="0.3"/>
  <pageSetup scale="90" orientation="portrait" r:id="rId1"/>
  <drawing r:id="rId2"/>
</worksheet>
</file>

<file path=xl/worksheets/sheet3.xml><?xml version="1.0" encoding="utf-8"?>
<worksheet xmlns="http://schemas.openxmlformats.org/spreadsheetml/2006/main" xmlns:r="http://schemas.openxmlformats.org/officeDocument/2006/relationships">
  <dimension ref="A1:I47"/>
  <sheetViews>
    <sheetView topLeftCell="A28" workbookViewId="0">
      <selection activeCell="B47" sqref="B47:I47"/>
    </sheetView>
  </sheetViews>
  <sheetFormatPr defaultRowHeight="15"/>
  <cols>
    <col min="1" max="9" width="10.5703125" customWidth="1"/>
  </cols>
  <sheetData>
    <row r="1" spans="1:9" ht="26.25">
      <c r="A1" s="187" t="s">
        <v>53</v>
      </c>
      <c r="B1" s="187"/>
      <c r="C1" s="187"/>
      <c r="D1" s="187"/>
      <c r="E1" s="187"/>
      <c r="F1" s="187"/>
      <c r="G1" s="187"/>
      <c r="H1" s="187"/>
      <c r="I1" s="187"/>
    </row>
    <row r="2" spans="1:9" ht="23.25">
      <c r="A2" s="190" t="s">
        <v>181</v>
      </c>
      <c r="B2" s="190"/>
      <c r="C2" s="190"/>
      <c r="D2" s="190"/>
      <c r="E2" s="190"/>
      <c r="F2" s="190"/>
      <c r="G2" s="190"/>
      <c r="H2" s="190"/>
      <c r="I2" s="190"/>
    </row>
    <row r="6" spans="1:9">
      <c r="A6" s="175" t="s">
        <v>153</v>
      </c>
    </row>
    <row r="7" spans="1:9">
      <c r="A7" s="176" t="s">
        <v>154</v>
      </c>
    </row>
    <row r="8" spans="1:9">
      <c r="A8" s="177"/>
    </row>
    <row r="9" spans="1:9">
      <c r="A9" s="177" t="s">
        <v>155</v>
      </c>
    </row>
    <row r="10" spans="1:9" ht="81.75" customHeight="1">
      <c r="A10" s="178" t="s">
        <v>156</v>
      </c>
      <c r="B10" s="191" t="s">
        <v>157</v>
      </c>
      <c r="C10" s="191"/>
      <c r="D10" s="191"/>
      <c r="E10" s="191"/>
      <c r="F10" s="191"/>
      <c r="G10" s="191"/>
      <c r="H10" s="191"/>
      <c r="I10" s="191"/>
    </row>
    <row r="11" spans="1:9">
      <c r="A11" s="176"/>
    </row>
    <row r="12" spans="1:9">
      <c r="A12" s="175" t="s">
        <v>158</v>
      </c>
    </row>
    <row r="13" spans="1:9">
      <c r="A13" s="176" t="s">
        <v>154</v>
      </c>
    </row>
    <row r="14" spans="1:9">
      <c r="A14" s="176"/>
    </row>
    <row r="15" spans="1:9">
      <c r="A15" s="175" t="s">
        <v>159</v>
      </c>
    </row>
    <row r="16" spans="1:9">
      <c r="A16" s="176" t="s">
        <v>160</v>
      </c>
    </row>
    <row r="17" spans="1:9" ht="39.75" customHeight="1">
      <c r="A17" s="192" t="s">
        <v>161</v>
      </c>
      <c r="B17" s="192"/>
      <c r="C17" s="192"/>
      <c r="D17" s="192"/>
      <c r="E17" s="192"/>
      <c r="F17" s="192"/>
      <c r="G17" s="192"/>
      <c r="H17" s="192"/>
      <c r="I17" s="192"/>
    </row>
    <row r="18" spans="1:9">
      <c r="A18" s="176"/>
    </row>
    <row r="19" spans="1:9" ht="26.25" customHeight="1">
      <c r="A19" s="192" t="s">
        <v>162</v>
      </c>
      <c r="B19" s="192"/>
      <c r="C19" s="192"/>
      <c r="D19" s="192"/>
      <c r="E19" s="192"/>
      <c r="F19" s="192"/>
      <c r="G19" s="192"/>
      <c r="H19" s="192"/>
      <c r="I19" s="192"/>
    </row>
    <row r="20" spans="1:9">
      <c r="A20" s="176"/>
    </row>
    <row r="21" spans="1:9">
      <c r="A21" s="175" t="s">
        <v>163</v>
      </c>
    </row>
    <row r="22" spans="1:9">
      <c r="A22" s="177" t="s">
        <v>164</v>
      </c>
    </row>
    <row r="23" spans="1:9" ht="42.75" customHeight="1">
      <c r="A23" s="191" t="s">
        <v>165</v>
      </c>
      <c r="B23" s="191"/>
      <c r="C23" s="191"/>
      <c r="D23" s="191"/>
      <c r="E23" s="191"/>
      <c r="F23" s="191"/>
      <c r="G23" s="191"/>
      <c r="H23" s="191"/>
      <c r="I23" s="191"/>
    </row>
    <row r="24" spans="1:9">
      <c r="A24" s="177"/>
    </row>
    <row r="25" spans="1:9" ht="63.75" customHeight="1">
      <c r="A25" s="191" t="s">
        <v>166</v>
      </c>
      <c r="B25" s="191"/>
      <c r="C25" s="191"/>
      <c r="D25" s="191"/>
      <c r="E25" s="191"/>
      <c r="F25" s="191"/>
      <c r="G25" s="191"/>
      <c r="H25" s="191"/>
      <c r="I25" s="191"/>
    </row>
    <row r="26" spans="1:9">
      <c r="A26" s="177"/>
    </row>
    <row r="27" spans="1:9" ht="66" customHeight="1">
      <c r="A27" s="191" t="s">
        <v>167</v>
      </c>
      <c r="B27" s="191"/>
      <c r="C27" s="191"/>
      <c r="D27" s="191"/>
      <c r="E27" s="191"/>
      <c r="F27" s="191"/>
      <c r="G27" s="191"/>
      <c r="H27" s="191"/>
      <c r="I27" s="191"/>
    </row>
    <row r="28" spans="1:9">
      <c r="A28" s="176"/>
    </row>
    <row r="29" spans="1:9" ht="26.25" customHeight="1">
      <c r="A29" s="191" t="s">
        <v>168</v>
      </c>
      <c r="B29" s="191"/>
      <c r="C29" s="191"/>
      <c r="D29" s="191"/>
      <c r="E29" s="191"/>
      <c r="F29" s="191"/>
      <c r="G29" s="191"/>
      <c r="H29" s="191"/>
      <c r="I29" s="191"/>
    </row>
    <row r="30" spans="1:9">
      <c r="A30" s="179" t="s">
        <v>169</v>
      </c>
    </row>
    <row r="31" spans="1:9">
      <c r="A31" s="179" t="s">
        <v>170</v>
      </c>
    </row>
    <row r="32" spans="1:9">
      <c r="A32" s="179" t="s">
        <v>171</v>
      </c>
    </row>
    <row r="33" spans="1:9">
      <c r="A33" s="176"/>
    </row>
    <row r="34" spans="1:9">
      <c r="A34" s="176"/>
    </row>
    <row r="35" spans="1:9">
      <c r="A35" s="176"/>
    </row>
    <row r="36" spans="1:9">
      <c r="A36" s="175" t="s">
        <v>172</v>
      </c>
    </row>
    <row r="37" spans="1:9">
      <c r="A37" s="176" t="s">
        <v>173</v>
      </c>
    </row>
    <row r="38" spans="1:9">
      <c r="A38" s="176"/>
    </row>
    <row r="39" spans="1:9" ht="41.25" customHeight="1">
      <c r="A39" s="191" t="s">
        <v>174</v>
      </c>
      <c r="B39" s="191"/>
      <c r="C39" s="191"/>
      <c r="D39" s="191"/>
      <c r="E39" s="191"/>
      <c r="F39" s="191"/>
      <c r="G39" s="191"/>
      <c r="H39" s="191"/>
      <c r="I39" s="191"/>
    </row>
    <row r="40" spans="1:9">
      <c r="A40" s="177"/>
    </row>
    <row r="41" spans="1:9" ht="42.75" customHeight="1">
      <c r="A41" s="191" t="s">
        <v>175</v>
      </c>
      <c r="B41" s="191"/>
      <c r="C41" s="191"/>
      <c r="D41" s="191"/>
      <c r="E41" s="191"/>
      <c r="F41" s="191"/>
      <c r="G41" s="191"/>
      <c r="H41" s="191"/>
      <c r="I41" s="191"/>
    </row>
    <row r="42" spans="1:9">
      <c r="A42" s="176"/>
    </row>
    <row r="43" spans="1:9">
      <c r="A43" s="175" t="s">
        <v>176</v>
      </c>
    </row>
    <row r="44" spans="1:9">
      <c r="A44" s="176" t="s">
        <v>177</v>
      </c>
    </row>
    <row r="45" spans="1:9">
      <c r="A45" s="177"/>
    </row>
    <row r="46" spans="1:9">
      <c r="A46" s="177" t="s">
        <v>178</v>
      </c>
    </row>
    <row r="47" spans="1:9" ht="28.5" customHeight="1">
      <c r="A47" s="178" t="s">
        <v>179</v>
      </c>
      <c r="B47" s="191" t="s">
        <v>180</v>
      </c>
      <c r="C47" s="191"/>
      <c r="D47" s="191"/>
      <c r="E47" s="191"/>
      <c r="F47" s="191"/>
      <c r="G47" s="191"/>
      <c r="H47" s="191"/>
      <c r="I47" s="191"/>
    </row>
  </sheetData>
  <mergeCells count="12">
    <mergeCell ref="A1:I1"/>
    <mergeCell ref="A2:I2"/>
    <mergeCell ref="A39:I39"/>
    <mergeCell ref="A41:I41"/>
    <mergeCell ref="B47:I47"/>
    <mergeCell ref="B10:I10"/>
    <mergeCell ref="A17:I17"/>
    <mergeCell ref="A19:I19"/>
    <mergeCell ref="A23:I23"/>
    <mergeCell ref="A25:I25"/>
    <mergeCell ref="A27:I27"/>
    <mergeCell ref="A29:I29"/>
  </mergeCells>
  <pageMargins left="0.7" right="0.7" top="0.75" bottom="0.75" header="0.3" footer="0.3"/>
  <pageSetup scale="90" orientation="portrait" r:id="rId1"/>
  <drawing r:id="rId2"/>
</worksheet>
</file>

<file path=xl/worksheets/sheet4.xml><?xml version="1.0" encoding="utf-8"?>
<worksheet xmlns="http://schemas.openxmlformats.org/spreadsheetml/2006/main" xmlns:r="http://schemas.openxmlformats.org/officeDocument/2006/relationships">
  <dimension ref="A1:Q86"/>
  <sheetViews>
    <sheetView topLeftCell="A45" workbookViewId="0">
      <selection activeCell="I74" sqref="I74"/>
    </sheetView>
  </sheetViews>
  <sheetFormatPr defaultRowHeight="15"/>
  <cols>
    <col min="1" max="1" width="29" bestFit="1" customWidth="1"/>
    <col min="2" max="2" width="12.7109375" customWidth="1"/>
    <col min="3" max="3" width="12.28515625" customWidth="1"/>
    <col min="4" max="4" width="3.140625" style="35" customWidth="1"/>
    <col min="5" max="5" width="12.42578125" customWidth="1"/>
    <col min="6" max="6" width="14.7109375" customWidth="1"/>
    <col min="7" max="7" width="11.5703125" bestFit="1" customWidth="1"/>
    <col min="8" max="8" width="3" customWidth="1"/>
    <col min="9" max="9" width="14.85546875" customWidth="1"/>
    <col min="10" max="10" width="11.5703125" bestFit="1" customWidth="1"/>
    <col min="11" max="11" width="4.5703125" customWidth="1"/>
    <col min="12" max="12" width="10.5703125" bestFit="1" customWidth="1"/>
    <col min="13" max="13" width="14.42578125" bestFit="1" customWidth="1"/>
    <col min="14" max="14" width="8.7109375" bestFit="1" customWidth="1"/>
  </cols>
  <sheetData>
    <row r="1" spans="1:13" ht="26.25">
      <c r="A1" s="187" t="s">
        <v>53</v>
      </c>
      <c r="B1" s="187"/>
      <c r="C1" s="187"/>
      <c r="D1" s="187"/>
      <c r="E1" s="187"/>
      <c r="F1" s="187"/>
      <c r="G1" s="187"/>
      <c r="H1" s="187"/>
      <c r="I1" s="187"/>
    </row>
    <row r="2" spans="1:13" ht="23.25">
      <c r="A2" s="190" t="s">
        <v>54</v>
      </c>
      <c r="B2" s="190"/>
      <c r="C2" s="190"/>
      <c r="D2" s="190"/>
      <c r="E2" s="190"/>
      <c r="F2" s="190"/>
      <c r="G2" s="190"/>
      <c r="H2" s="190"/>
      <c r="I2" s="190"/>
    </row>
    <row r="3" spans="1:13">
      <c r="A3" s="193" t="s">
        <v>55</v>
      </c>
      <c r="B3" s="193"/>
      <c r="C3" s="193"/>
      <c r="D3" s="193"/>
      <c r="E3" s="193"/>
      <c r="F3" s="193"/>
      <c r="G3" s="193"/>
      <c r="H3" s="193"/>
      <c r="I3" s="193"/>
    </row>
    <row r="6" spans="1:13" ht="21">
      <c r="A6" s="70" t="s">
        <v>48</v>
      </c>
    </row>
    <row r="7" spans="1:13">
      <c r="B7" s="193" t="s">
        <v>44</v>
      </c>
      <c r="C7" s="193"/>
      <c r="E7" s="193" t="s">
        <v>45</v>
      </c>
      <c r="F7" s="193"/>
      <c r="G7" s="193"/>
    </row>
    <row r="8" spans="1:13">
      <c r="A8" s="3"/>
      <c r="B8" s="12" t="s">
        <v>9</v>
      </c>
      <c r="C8" s="12" t="s">
        <v>11</v>
      </c>
      <c r="D8" s="37"/>
      <c r="E8" s="12" t="s">
        <v>12</v>
      </c>
      <c r="F8" s="12" t="s">
        <v>42</v>
      </c>
      <c r="G8" s="12" t="s">
        <v>43</v>
      </c>
      <c r="H8" s="50"/>
      <c r="I8" s="19" t="s">
        <v>33</v>
      </c>
      <c r="J8" s="18"/>
      <c r="K8" s="18"/>
      <c r="L8" s="18"/>
      <c r="M8" s="28"/>
    </row>
    <row r="9" spans="1:13">
      <c r="A9" t="s">
        <v>3</v>
      </c>
      <c r="B9" s="6">
        <v>17076</v>
      </c>
      <c r="C9" s="6">
        <v>22512</v>
      </c>
      <c r="D9" s="38"/>
      <c r="E9" s="6">
        <v>19687</v>
      </c>
      <c r="F9" s="6">
        <v>20000</v>
      </c>
      <c r="G9" s="31">
        <f>E9-F9</f>
        <v>-313</v>
      </c>
      <c r="H9" s="50"/>
      <c r="I9" s="73">
        <v>22000</v>
      </c>
      <c r="J9" s="18"/>
      <c r="K9" s="18"/>
      <c r="L9" s="18"/>
      <c r="M9" s="28"/>
    </row>
    <row r="10" spans="1:13">
      <c r="A10" t="s">
        <v>4</v>
      </c>
      <c r="B10" s="24">
        <f>-(7118+B11)</f>
        <v>-6004</v>
      </c>
      <c r="C10" s="16">
        <f>-(22479.13-13716.65)</f>
        <v>-8762.4800000000014</v>
      </c>
      <c r="D10" s="39"/>
      <c r="E10" s="16">
        <f>-(10572+E11)</f>
        <v>-6929</v>
      </c>
      <c r="F10" s="25">
        <f>-9550+2000</f>
        <v>-7550</v>
      </c>
      <c r="G10" s="7">
        <f t="shared" ref="G10:G11" si="0">E10-F10</f>
        <v>621</v>
      </c>
      <c r="H10" s="50"/>
      <c r="I10" s="73">
        <v>-8000</v>
      </c>
      <c r="J10" s="18"/>
      <c r="K10" s="18"/>
      <c r="L10" s="18"/>
      <c r="M10" s="28"/>
    </row>
    <row r="11" spans="1:13">
      <c r="A11" t="s">
        <v>13</v>
      </c>
      <c r="B11" s="17">
        <v>-1114</v>
      </c>
      <c r="C11" s="17">
        <v>-13716.65</v>
      </c>
      <c r="D11" s="39"/>
      <c r="E11" s="17">
        <v>-3643</v>
      </c>
      <c r="F11" s="27">
        <v>-2000</v>
      </c>
      <c r="G11" s="15">
        <f t="shared" si="0"/>
        <v>-1643</v>
      </c>
      <c r="H11" s="50"/>
      <c r="I11" s="74">
        <v>-14000</v>
      </c>
      <c r="J11" s="18"/>
      <c r="K11" s="18"/>
      <c r="L11" s="18"/>
      <c r="M11" s="28"/>
    </row>
    <row r="12" spans="1:13">
      <c r="A12" s="3" t="s">
        <v>6</v>
      </c>
      <c r="B12" s="52">
        <f>SUM(B9:B11)</f>
        <v>9958</v>
      </c>
      <c r="C12" s="52">
        <f>SUM(C9:C11)</f>
        <v>32.869999999998981</v>
      </c>
      <c r="D12" s="53"/>
      <c r="E12" s="54">
        <f>SUM(E9:E11)</f>
        <v>9115</v>
      </c>
      <c r="F12" s="55">
        <f>SUM(F9:F11)</f>
        <v>10450</v>
      </c>
      <c r="G12" s="56">
        <f>E12-F12</f>
        <v>-1335</v>
      </c>
      <c r="H12" s="50"/>
      <c r="I12" s="75">
        <f>SUM(I9:I11)</f>
        <v>0</v>
      </c>
      <c r="J12" s="18"/>
      <c r="K12" s="18"/>
      <c r="L12" s="18"/>
      <c r="M12" s="28"/>
    </row>
    <row r="13" spans="1:13">
      <c r="A13" s="3"/>
      <c r="B13" s="28"/>
      <c r="C13" s="28"/>
      <c r="D13" s="40"/>
      <c r="E13" s="16"/>
      <c r="F13" s="26"/>
      <c r="H13" s="50"/>
      <c r="I13" s="76"/>
      <c r="J13" s="18"/>
      <c r="K13" s="18"/>
      <c r="L13" s="18"/>
      <c r="M13" s="28"/>
    </row>
    <row r="14" spans="1:13">
      <c r="A14" t="s">
        <v>1</v>
      </c>
      <c r="B14" s="16">
        <v>4255</v>
      </c>
      <c r="C14" s="18">
        <v>2610.8200000000002</v>
      </c>
      <c r="D14" s="39"/>
      <c r="E14" s="18">
        <v>1815</v>
      </c>
      <c r="F14" s="29">
        <v>4000</v>
      </c>
      <c r="H14" s="50"/>
      <c r="I14" s="77">
        <v>2500</v>
      </c>
      <c r="J14" s="18"/>
      <c r="K14" s="18"/>
      <c r="L14" s="18"/>
      <c r="M14" s="28"/>
    </row>
    <row r="15" spans="1:13">
      <c r="A15" t="s">
        <v>2</v>
      </c>
      <c r="B15" s="30">
        <v>-3430.67</v>
      </c>
      <c r="C15" s="30">
        <v>-459.81</v>
      </c>
      <c r="D15" s="39"/>
      <c r="E15" s="30">
        <v>-307</v>
      </c>
      <c r="F15" s="32">
        <v>-1200</v>
      </c>
      <c r="G15" s="59"/>
      <c r="H15" s="50"/>
      <c r="I15" s="78">
        <v>-800</v>
      </c>
      <c r="J15" s="18"/>
      <c r="K15" s="18"/>
      <c r="L15" s="18"/>
      <c r="M15" s="28"/>
    </row>
    <row r="16" spans="1:13">
      <c r="A16" s="3" t="s">
        <v>5</v>
      </c>
      <c r="B16" s="55">
        <f>SUM(B14:B15)</f>
        <v>824.32999999999993</v>
      </c>
      <c r="C16" s="55">
        <f>SUM(C14:C15)</f>
        <v>2151.0100000000002</v>
      </c>
      <c r="D16" s="57"/>
      <c r="E16" s="55">
        <f>SUM(E14:E15)</f>
        <v>1508</v>
      </c>
      <c r="F16" s="52">
        <f>SUM(F14:F15)</f>
        <v>2800</v>
      </c>
      <c r="G16" s="56">
        <f>E16-F16</f>
        <v>-1292</v>
      </c>
      <c r="H16" s="50"/>
      <c r="I16" s="75">
        <f>SUM(I14:I15)</f>
        <v>1700</v>
      </c>
      <c r="J16" s="18"/>
      <c r="K16" s="18"/>
      <c r="L16" s="18"/>
      <c r="M16" s="28"/>
    </row>
    <row r="17" spans="1:17">
      <c r="A17" s="3"/>
      <c r="B17" s="55"/>
      <c r="C17" s="55"/>
      <c r="D17" s="57"/>
      <c r="E17" s="55"/>
      <c r="F17" s="52"/>
      <c r="G17" s="56"/>
      <c r="H17" s="50"/>
      <c r="I17" s="76"/>
      <c r="J17" s="18"/>
      <c r="K17" s="18"/>
      <c r="L17" s="18"/>
      <c r="M17" s="28"/>
    </row>
    <row r="18" spans="1:17">
      <c r="B18" s="12" t="s">
        <v>0</v>
      </c>
      <c r="C18" s="12" t="s">
        <v>7</v>
      </c>
      <c r="D18" s="37"/>
      <c r="E18" s="12" t="s">
        <v>8</v>
      </c>
      <c r="F18" s="12" t="s">
        <v>42</v>
      </c>
      <c r="G18" s="12" t="s">
        <v>43</v>
      </c>
      <c r="H18" s="45"/>
      <c r="I18" s="79"/>
      <c r="J18" s="33"/>
      <c r="K18" s="33"/>
      <c r="L18" s="33"/>
      <c r="M18" s="33"/>
      <c r="N18" s="33"/>
      <c r="O18" s="35"/>
      <c r="P18" s="33"/>
      <c r="Q18" s="35"/>
    </row>
    <row r="19" spans="1:17">
      <c r="A19" t="s">
        <v>3</v>
      </c>
      <c r="B19" s="6">
        <v>18569</v>
      </c>
      <c r="C19" s="6">
        <v>23258.16</v>
      </c>
      <c r="D19" s="38"/>
      <c r="E19" s="6">
        <v>22732</v>
      </c>
      <c r="F19" s="6">
        <v>22000</v>
      </c>
      <c r="G19" s="6">
        <f>E19-F19</f>
        <v>732</v>
      </c>
      <c r="H19" s="46"/>
      <c r="I19" s="80">
        <v>23000</v>
      </c>
      <c r="J19" s="9"/>
      <c r="K19" s="9"/>
      <c r="L19" s="9"/>
      <c r="M19" s="9"/>
      <c r="N19" s="14"/>
      <c r="O19" s="35"/>
      <c r="P19" s="9"/>
      <c r="Q19" s="35"/>
    </row>
    <row r="20" spans="1:17">
      <c r="A20" t="s">
        <v>4</v>
      </c>
      <c r="B20" s="24">
        <f>-(9096+B21)</f>
        <v>-7796</v>
      </c>
      <c r="C20" s="24">
        <f>-(13804.27+C21)</f>
        <v>-7345.27</v>
      </c>
      <c r="D20" s="39"/>
      <c r="E20" s="25">
        <f>-(11631+E21)</f>
        <v>-8110</v>
      </c>
      <c r="F20" s="16">
        <v>-7480</v>
      </c>
      <c r="G20" s="14">
        <f>E20-F20</f>
        <v>-630</v>
      </c>
      <c r="H20" s="47"/>
      <c r="I20" s="80">
        <v>-8250</v>
      </c>
      <c r="J20" s="24"/>
      <c r="K20" s="24"/>
      <c r="L20" s="24"/>
      <c r="M20" s="25"/>
      <c r="N20" s="10"/>
      <c r="O20" s="35"/>
      <c r="P20" s="35"/>
      <c r="Q20" s="35"/>
    </row>
    <row r="21" spans="1:17">
      <c r="A21" t="s">
        <v>13</v>
      </c>
      <c r="B21" s="17">
        <v>-1300</v>
      </c>
      <c r="C21" s="17">
        <v>-6459</v>
      </c>
      <c r="D21" s="39"/>
      <c r="E21" s="27">
        <v>-3521</v>
      </c>
      <c r="F21" s="17">
        <v>-1000</v>
      </c>
      <c r="G21" s="15">
        <f>E21-F21</f>
        <v>-2521</v>
      </c>
      <c r="H21" s="47"/>
      <c r="I21" s="74">
        <v>-2500</v>
      </c>
      <c r="J21" s="24"/>
      <c r="K21" s="24"/>
      <c r="L21" s="24"/>
      <c r="M21" s="25"/>
      <c r="N21" s="14"/>
      <c r="O21" s="35"/>
      <c r="P21" s="35"/>
      <c r="Q21" s="35"/>
    </row>
    <row r="22" spans="1:17">
      <c r="A22" s="3" t="s">
        <v>6</v>
      </c>
      <c r="B22" s="52">
        <f>SUM(B19:B21)</f>
        <v>9473</v>
      </c>
      <c r="C22" s="58">
        <f>SUM(C19:C21)</f>
        <v>9453.89</v>
      </c>
      <c r="D22" s="53"/>
      <c r="E22" s="52">
        <f>SUM(E19:E21)</f>
        <v>11101</v>
      </c>
      <c r="F22" s="52">
        <f>SUM(F19:F21)</f>
        <v>13520</v>
      </c>
      <c r="G22" s="60">
        <f>SUM(G19:G21)</f>
        <v>-2419</v>
      </c>
      <c r="H22" s="48"/>
      <c r="I22" s="81">
        <f>SUM(I19:I21)</f>
        <v>12250</v>
      </c>
      <c r="J22" s="42"/>
      <c r="K22" s="42"/>
      <c r="L22" s="24"/>
      <c r="M22" s="25"/>
      <c r="N22" s="14"/>
      <c r="O22" s="35"/>
      <c r="P22" s="35"/>
      <c r="Q22" s="35"/>
    </row>
    <row r="23" spans="1:17">
      <c r="A23" s="3"/>
      <c r="B23" s="28"/>
      <c r="C23" s="29"/>
      <c r="D23" s="40"/>
      <c r="E23" s="28"/>
      <c r="F23" s="28"/>
      <c r="G23" s="28"/>
      <c r="H23" s="48"/>
      <c r="I23" s="82"/>
      <c r="J23" s="42"/>
      <c r="K23" s="42"/>
      <c r="L23" s="24"/>
      <c r="M23" s="43"/>
      <c r="N23" s="35"/>
      <c r="O23" s="35"/>
      <c r="P23" s="35"/>
      <c r="Q23" s="35"/>
    </row>
    <row r="24" spans="1:17">
      <c r="A24" t="s">
        <v>1</v>
      </c>
      <c r="B24" s="16">
        <v>11742</v>
      </c>
      <c r="C24" s="16">
        <v>2657</v>
      </c>
      <c r="D24" s="39"/>
      <c r="E24" s="16">
        <v>2848.5</v>
      </c>
      <c r="F24" s="16">
        <v>1200</v>
      </c>
      <c r="G24" s="16"/>
      <c r="H24" s="49"/>
      <c r="I24" s="80">
        <v>4000</v>
      </c>
      <c r="J24" s="25"/>
      <c r="K24" s="25"/>
      <c r="L24" s="25"/>
      <c r="M24" s="34"/>
      <c r="N24" s="35"/>
      <c r="O24" s="35"/>
      <c r="P24" s="35"/>
      <c r="Q24" s="35"/>
    </row>
    <row r="25" spans="1:17">
      <c r="A25" t="s">
        <v>2</v>
      </c>
      <c r="B25" s="17">
        <v>-6176</v>
      </c>
      <c r="C25" s="17">
        <v>-592.41999999999996</v>
      </c>
      <c r="D25" s="39"/>
      <c r="E25" s="17">
        <v>-1366</v>
      </c>
      <c r="F25" s="17">
        <v>-500</v>
      </c>
      <c r="G25" s="17"/>
      <c r="H25" s="49"/>
      <c r="I25" s="74">
        <v>-1000</v>
      </c>
      <c r="J25" s="44"/>
      <c r="K25" s="44"/>
      <c r="L25" s="44"/>
      <c r="M25" s="34"/>
      <c r="N25" s="35"/>
      <c r="O25" s="35"/>
      <c r="P25" s="35"/>
      <c r="Q25" s="35"/>
    </row>
    <row r="26" spans="1:17">
      <c r="A26" s="3" t="s">
        <v>5</v>
      </c>
      <c r="B26" s="54">
        <f>SUM(B24:B25)</f>
        <v>5566</v>
      </c>
      <c r="C26" s="54">
        <f>SUM(C24:C25)</f>
        <v>2064.58</v>
      </c>
      <c r="D26" s="57"/>
      <c r="E26" s="55">
        <f>SUM(E24:E25)</f>
        <v>1482.5</v>
      </c>
      <c r="F26" s="55">
        <f>SUM(F24:F25)</f>
        <v>700</v>
      </c>
      <c r="G26" s="55">
        <f>E26-F26</f>
        <v>782.5</v>
      </c>
      <c r="H26" s="49"/>
      <c r="I26" s="83">
        <f>SUM(I24:I25)</f>
        <v>3000</v>
      </c>
      <c r="J26" s="25"/>
      <c r="K26" s="25"/>
      <c r="L26" s="25"/>
      <c r="M26" s="42"/>
      <c r="N26" s="35"/>
      <c r="O26" s="35"/>
      <c r="P26" s="35"/>
      <c r="Q26" s="35"/>
    </row>
    <row r="27" spans="1:17">
      <c r="A27" s="3"/>
      <c r="B27" s="16"/>
      <c r="C27" s="16"/>
      <c r="D27" s="39"/>
      <c r="E27" s="18"/>
      <c r="F27" s="18"/>
      <c r="G27" s="18"/>
      <c r="H27" s="49"/>
      <c r="I27" s="77"/>
      <c r="J27" s="18"/>
      <c r="K27" s="18"/>
      <c r="L27" s="18"/>
      <c r="M27" s="28"/>
    </row>
    <row r="28" spans="1:17">
      <c r="B28" s="12" t="s">
        <v>25</v>
      </c>
      <c r="C28" s="12" t="s">
        <v>15</v>
      </c>
      <c r="D28" s="37"/>
      <c r="E28" s="12" t="s">
        <v>27</v>
      </c>
      <c r="F28" s="12" t="s">
        <v>42</v>
      </c>
      <c r="G28" s="12" t="s">
        <v>43</v>
      </c>
      <c r="H28" s="50"/>
      <c r="I28" s="76"/>
    </row>
    <row r="29" spans="1:17">
      <c r="A29" t="s">
        <v>10</v>
      </c>
      <c r="B29" s="6">
        <v>1225</v>
      </c>
      <c r="C29" s="6">
        <v>6439</v>
      </c>
      <c r="D29" s="38"/>
      <c r="E29" s="6">
        <v>3139.63</v>
      </c>
      <c r="F29" s="6">
        <v>2750</v>
      </c>
      <c r="G29" s="1">
        <f>E29-F29</f>
        <v>389.63000000000011</v>
      </c>
      <c r="H29" s="50"/>
      <c r="I29" s="76">
        <v>3500</v>
      </c>
    </row>
    <row r="30" spans="1:17">
      <c r="A30" t="s">
        <v>28</v>
      </c>
      <c r="B30" s="8">
        <f>85</f>
        <v>85</v>
      </c>
      <c r="C30" s="8">
        <f>401.04+1405.79+10</f>
        <v>1816.83</v>
      </c>
      <c r="D30" s="38"/>
      <c r="E30" s="8">
        <v>212.56</v>
      </c>
      <c r="F30" s="8">
        <v>213</v>
      </c>
      <c r="G30" s="8">
        <f>E30-F30</f>
        <v>-0.43999999999999773</v>
      </c>
      <c r="H30" s="50"/>
      <c r="I30" s="84">
        <v>0</v>
      </c>
    </row>
    <row r="31" spans="1:17">
      <c r="B31" s="6">
        <f>SUM(B29:B30)</f>
        <v>1310</v>
      </c>
      <c r="C31" s="6">
        <f>SUM(C29:C30)</f>
        <v>8255.83</v>
      </c>
      <c r="D31" s="38"/>
      <c r="E31" s="6">
        <f>SUM(E29:E30)</f>
        <v>3352.19</v>
      </c>
      <c r="F31" s="1">
        <f>SUM(F29:F30)</f>
        <v>2963</v>
      </c>
      <c r="G31" s="61">
        <f>SUM(G29:G30)</f>
        <v>389.19000000000011</v>
      </c>
      <c r="H31" s="50"/>
      <c r="I31" s="85">
        <f>SUM(I29:I30)</f>
        <v>3500</v>
      </c>
    </row>
    <row r="32" spans="1:17">
      <c r="B32" s="6"/>
      <c r="C32" s="6"/>
      <c r="D32" s="38"/>
      <c r="E32" s="6"/>
      <c r="F32" s="1"/>
      <c r="G32" s="1"/>
      <c r="H32" s="50"/>
      <c r="I32" s="76"/>
    </row>
    <row r="33" spans="1:10">
      <c r="A33" s="3" t="s">
        <v>46</v>
      </c>
      <c r="B33" s="62">
        <f>B12+B16+B22+B26+B31</f>
        <v>27131.33</v>
      </c>
      <c r="C33" s="62">
        <f t="shared" ref="C33:G33" si="1">C12+C16+C22+C26+C31</f>
        <v>21958.18</v>
      </c>
      <c r="D33" s="63"/>
      <c r="E33" s="62">
        <f t="shared" si="1"/>
        <v>26558.69</v>
      </c>
      <c r="F33" s="62">
        <f t="shared" si="1"/>
        <v>30433</v>
      </c>
      <c r="G33" s="64">
        <f t="shared" si="1"/>
        <v>-3874.31</v>
      </c>
      <c r="H33" s="50"/>
      <c r="I33" s="75">
        <f>I31+I26+I22+I16+I12</f>
        <v>20450</v>
      </c>
    </row>
    <row r="34" spans="1:10">
      <c r="A34" s="3"/>
      <c r="B34" s="62"/>
      <c r="C34" s="62"/>
      <c r="D34" s="63"/>
      <c r="E34" s="62"/>
      <c r="F34" s="62"/>
      <c r="G34" s="64"/>
      <c r="H34" s="50"/>
      <c r="I34" s="7"/>
    </row>
    <row r="35" spans="1:10" ht="21">
      <c r="A35" s="71" t="s">
        <v>49</v>
      </c>
      <c r="B35" s="62"/>
      <c r="C35" s="62"/>
      <c r="D35" s="63"/>
      <c r="E35" s="62"/>
      <c r="F35" s="62"/>
      <c r="G35" s="64"/>
      <c r="H35" s="50"/>
      <c r="I35" s="7"/>
    </row>
    <row r="36" spans="1:10" ht="15" customHeight="1">
      <c r="A36" s="72"/>
      <c r="B36" s="62"/>
      <c r="C36" s="62"/>
      <c r="D36" s="63"/>
      <c r="E36" s="62"/>
      <c r="F36" s="62"/>
      <c r="G36" s="64"/>
      <c r="H36" s="50"/>
      <c r="I36" s="7"/>
    </row>
    <row r="37" spans="1:10" ht="15" customHeight="1">
      <c r="B37" s="12" t="s">
        <v>25</v>
      </c>
      <c r="C37" s="12" t="s">
        <v>15</v>
      </c>
      <c r="D37" s="37"/>
      <c r="E37" s="12" t="s">
        <v>27</v>
      </c>
      <c r="F37" s="12" t="s">
        <v>42</v>
      </c>
      <c r="G37" s="12" t="s">
        <v>43</v>
      </c>
      <c r="H37" s="50"/>
      <c r="I37" s="19" t="s">
        <v>33</v>
      </c>
    </row>
    <row r="38" spans="1:10">
      <c r="A38" t="s">
        <v>14</v>
      </c>
      <c r="B38" s="6">
        <v>11011</v>
      </c>
      <c r="C38" s="6">
        <v>11367</v>
      </c>
      <c r="D38" s="38"/>
      <c r="E38" s="6">
        <v>2290.4899999999998</v>
      </c>
      <c r="F38" s="6">
        <v>4525</v>
      </c>
      <c r="G38" s="7">
        <f>F38-E38</f>
        <v>2234.5100000000002</v>
      </c>
      <c r="H38" s="50"/>
      <c r="I38" s="20">
        <v>2500</v>
      </c>
    </row>
    <row r="39" spans="1:10">
      <c r="A39" t="s">
        <v>16</v>
      </c>
      <c r="B39" s="6">
        <v>1914.05</v>
      </c>
      <c r="C39" s="6">
        <v>1355</v>
      </c>
      <c r="D39" s="38"/>
      <c r="E39" s="6">
        <v>490</v>
      </c>
      <c r="F39" s="6">
        <f>650+650</f>
        <v>1300</v>
      </c>
      <c r="G39" s="7">
        <f t="shared" ref="G39:G47" si="2">F39-E39</f>
        <v>810</v>
      </c>
      <c r="H39" s="50"/>
      <c r="I39" s="20">
        <v>500</v>
      </c>
    </row>
    <row r="40" spans="1:10">
      <c r="A40" t="s">
        <v>17</v>
      </c>
      <c r="B40" s="6">
        <v>1232</v>
      </c>
      <c r="C40" s="6">
        <v>2023</v>
      </c>
      <c r="D40" s="38"/>
      <c r="E40" s="6">
        <v>1321</v>
      </c>
      <c r="F40" s="6">
        <v>2000</v>
      </c>
      <c r="G40" s="7">
        <f t="shared" si="2"/>
        <v>679</v>
      </c>
      <c r="H40" s="50"/>
      <c r="I40" s="20">
        <v>1500</v>
      </c>
    </row>
    <row r="41" spans="1:10">
      <c r="A41" t="s">
        <v>18</v>
      </c>
      <c r="B41" s="6">
        <v>0</v>
      </c>
      <c r="C41" s="6">
        <v>2680</v>
      </c>
      <c r="D41" s="38"/>
      <c r="E41" s="6">
        <v>2100</v>
      </c>
      <c r="F41" s="6">
        <v>3000</v>
      </c>
      <c r="G41" s="7">
        <f t="shared" si="2"/>
        <v>900</v>
      </c>
      <c r="H41" s="50"/>
      <c r="I41" s="20">
        <v>0</v>
      </c>
    </row>
    <row r="42" spans="1:10">
      <c r="A42" t="s">
        <v>19</v>
      </c>
      <c r="B42" s="6">
        <v>6556</v>
      </c>
      <c r="C42" s="6">
        <v>8935</v>
      </c>
      <c r="D42" s="38"/>
      <c r="E42" s="6">
        <v>7991</v>
      </c>
      <c r="F42" s="6">
        <f>4500+4000</f>
        <v>8500</v>
      </c>
      <c r="G42" s="7">
        <f t="shared" si="2"/>
        <v>509</v>
      </c>
      <c r="H42" s="50"/>
      <c r="I42" s="20">
        <v>8000</v>
      </c>
    </row>
    <row r="43" spans="1:10">
      <c r="A43" t="s">
        <v>20</v>
      </c>
      <c r="B43" s="6">
        <v>720</v>
      </c>
      <c r="C43" s="6">
        <v>1046</v>
      </c>
      <c r="D43" s="38"/>
      <c r="E43" s="6">
        <v>2768</v>
      </c>
      <c r="F43" s="6">
        <v>1000</v>
      </c>
      <c r="G43" s="31">
        <f t="shared" si="2"/>
        <v>-1768</v>
      </c>
      <c r="H43" s="50"/>
      <c r="I43" s="20">
        <v>2500</v>
      </c>
    </row>
    <row r="44" spans="1:10">
      <c r="A44" t="s">
        <v>21</v>
      </c>
      <c r="B44" s="6">
        <v>2363</v>
      </c>
      <c r="C44" s="6">
        <v>2472</v>
      </c>
      <c r="D44" s="38"/>
      <c r="E44" s="6">
        <v>2297</v>
      </c>
      <c r="F44" s="6">
        <v>2600</v>
      </c>
      <c r="G44" s="7">
        <f t="shared" si="2"/>
        <v>303</v>
      </c>
      <c r="H44" s="50"/>
      <c r="I44" s="20">
        <v>2500</v>
      </c>
    </row>
    <row r="45" spans="1:10">
      <c r="A45" t="s">
        <v>22</v>
      </c>
      <c r="B45" s="6">
        <v>0</v>
      </c>
      <c r="C45" s="6">
        <v>383</v>
      </c>
      <c r="D45" s="38"/>
      <c r="E45" s="6">
        <v>490</v>
      </c>
      <c r="F45" s="6">
        <v>200</v>
      </c>
      <c r="G45" s="31">
        <f t="shared" si="2"/>
        <v>-290</v>
      </c>
      <c r="H45" s="50"/>
      <c r="I45" s="20">
        <v>0</v>
      </c>
    </row>
    <row r="46" spans="1:10">
      <c r="A46" t="s">
        <v>23</v>
      </c>
      <c r="B46" s="6">
        <v>0</v>
      </c>
      <c r="C46" s="6">
        <v>100</v>
      </c>
      <c r="D46" s="38"/>
      <c r="E46" s="6">
        <v>482</v>
      </c>
      <c r="F46" s="6">
        <v>0</v>
      </c>
      <c r="G46" s="31">
        <f t="shared" si="2"/>
        <v>-482</v>
      </c>
      <c r="H46" s="50"/>
      <c r="I46" s="20">
        <v>2000</v>
      </c>
    </row>
    <row r="47" spans="1:10">
      <c r="A47" t="s">
        <v>24</v>
      </c>
      <c r="B47" s="8">
        <v>0</v>
      </c>
      <c r="C47" s="8">
        <v>810</v>
      </c>
      <c r="D47" s="38"/>
      <c r="E47" s="8">
        <v>80</v>
      </c>
      <c r="F47" s="23">
        <v>1000</v>
      </c>
      <c r="G47" s="11">
        <f t="shared" si="2"/>
        <v>920</v>
      </c>
      <c r="H47" s="50"/>
      <c r="I47" s="21">
        <v>0</v>
      </c>
    </row>
    <row r="48" spans="1:10">
      <c r="A48" s="3" t="s">
        <v>26</v>
      </c>
      <c r="B48" s="66">
        <f>SUM(B38:B47)</f>
        <v>23796.05</v>
      </c>
      <c r="C48" s="67">
        <f>SUM(C38:C47)</f>
        <v>31171</v>
      </c>
      <c r="D48" s="68"/>
      <c r="E48" s="67">
        <f>SUM(E38:E47)</f>
        <v>20309.489999999998</v>
      </c>
      <c r="F48" s="67">
        <f>SUM(F38:F47)</f>
        <v>24125</v>
      </c>
      <c r="G48" s="67">
        <f>SUM(G38:G47)</f>
        <v>3815.51</v>
      </c>
      <c r="H48" s="45"/>
      <c r="I48" s="69">
        <f>SUM(I38:I47)</f>
        <v>19500</v>
      </c>
      <c r="J48" s="65"/>
    </row>
    <row r="49" spans="1:11">
      <c r="A49" s="2" t="s">
        <v>32</v>
      </c>
      <c r="B49" s="13">
        <v>0.63</v>
      </c>
      <c r="C49" s="13">
        <v>0.62</v>
      </c>
      <c r="D49" s="41"/>
      <c r="E49" s="13">
        <v>0.68</v>
      </c>
      <c r="H49" s="50"/>
      <c r="I49" s="22">
        <v>0.65</v>
      </c>
    </row>
    <row r="50" spans="1:11">
      <c r="G50" s="4"/>
    </row>
    <row r="51" spans="1:11">
      <c r="A51" s="3" t="s">
        <v>47</v>
      </c>
      <c r="B51" s="4">
        <f>B33-B48</f>
        <v>3335.2800000000025</v>
      </c>
      <c r="C51" s="7">
        <f>C33-C48</f>
        <v>-9212.82</v>
      </c>
      <c r="E51" s="7">
        <f>E33-E48</f>
        <v>6249.2000000000007</v>
      </c>
      <c r="F51" s="7">
        <f>F33-F48</f>
        <v>6308</v>
      </c>
      <c r="G51" s="56">
        <f>G33+G48</f>
        <v>-58.799999999999727</v>
      </c>
    </row>
    <row r="52" spans="1:11">
      <c r="G52" s="4"/>
    </row>
    <row r="53" spans="1:11">
      <c r="G53" s="4"/>
    </row>
    <row r="54" spans="1:11">
      <c r="G54" s="4"/>
    </row>
    <row r="55" spans="1:11">
      <c r="G55" s="4"/>
    </row>
    <row r="56" spans="1:11">
      <c r="G56" s="4"/>
    </row>
    <row r="57" spans="1:11">
      <c r="G57" s="4"/>
    </row>
    <row r="58" spans="1:11" ht="26.25">
      <c r="A58" s="187" t="s">
        <v>53</v>
      </c>
      <c r="B58" s="187"/>
      <c r="C58" s="187"/>
      <c r="D58" s="187"/>
      <c r="E58" s="187"/>
      <c r="F58" s="187"/>
      <c r="G58" s="187"/>
      <c r="H58" s="187"/>
      <c r="I58" s="187"/>
    </row>
    <row r="59" spans="1:11" ht="23.25">
      <c r="A59" s="190" t="s">
        <v>56</v>
      </c>
      <c r="B59" s="190"/>
      <c r="C59" s="190"/>
      <c r="D59" s="190"/>
      <c r="E59" s="190"/>
      <c r="F59" s="190"/>
      <c r="G59" s="190"/>
      <c r="H59" s="190"/>
      <c r="I59" s="190"/>
    </row>
    <row r="60" spans="1:11">
      <c r="A60" s="193" t="s">
        <v>55</v>
      </c>
      <c r="B60" s="193"/>
      <c r="C60" s="193"/>
      <c r="D60" s="193"/>
      <c r="E60" s="193"/>
      <c r="F60" s="193"/>
      <c r="G60" s="193"/>
      <c r="H60" s="193"/>
      <c r="I60" s="193"/>
    </row>
    <row r="61" spans="1:11">
      <c r="D61"/>
      <c r="H61" s="35"/>
      <c r="K61" s="4"/>
    </row>
    <row r="62" spans="1:11" ht="18.75">
      <c r="B62" s="195" t="s">
        <v>196</v>
      </c>
      <c r="C62" s="195"/>
      <c r="D62" s="195"/>
      <c r="E62" s="195"/>
      <c r="F62" s="195"/>
      <c r="G62" s="35"/>
    </row>
    <row r="63" spans="1:11" ht="18.75">
      <c r="B63" s="88"/>
      <c r="C63" s="88"/>
      <c r="D63" s="88"/>
      <c r="E63" s="88"/>
      <c r="F63" s="88"/>
      <c r="G63" s="35"/>
    </row>
    <row r="64" spans="1:11">
      <c r="B64" t="s">
        <v>31</v>
      </c>
      <c r="D64"/>
      <c r="E64" s="6">
        <v>18563</v>
      </c>
      <c r="G64" s="35"/>
    </row>
    <row r="65" spans="2:10">
      <c r="B65" t="s">
        <v>50</v>
      </c>
      <c r="D65"/>
      <c r="E65" s="6">
        <v>5961.15</v>
      </c>
      <c r="G65" s="35"/>
      <c r="J65" s="4"/>
    </row>
    <row r="66" spans="2:10">
      <c r="B66" t="s">
        <v>52</v>
      </c>
      <c r="D66"/>
      <c r="E66" s="6">
        <v>713</v>
      </c>
      <c r="G66" s="35"/>
      <c r="J66" s="4"/>
    </row>
    <row r="67" spans="2:10">
      <c r="B67" t="s">
        <v>51</v>
      </c>
      <c r="D67"/>
      <c r="E67" s="6">
        <v>3500</v>
      </c>
      <c r="G67" s="35"/>
      <c r="I67" s="7"/>
    </row>
    <row r="68" spans="2:10">
      <c r="B68" t="s">
        <v>4</v>
      </c>
      <c r="D68"/>
      <c r="E68" s="6">
        <f>I10</f>
        <v>-8000</v>
      </c>
      <c r="G68" s="35"/>
    </row>
    <row r="69" spans="2:10">
      <c r="B69" t="s">
        <v>13</v>
      </c>
      <c r="D69"/>
      <c r="E69" s="6">
        <f>I11</f>
        <v>-14000</v>
      </c>
      <c r="G69" s="35"/>
    </row>
    <row r="70" spans="2:10">
      <c r="B70" t="s">
        <v>14</v>
      </c>
      <c r="D70"/>
      <c r="E70" s="5">
        <f>-(I48*0.65)</f>
        <v>-12675</v>
      </c>
      <c r="G70" s="35"/>
    </row>
    <row r="71" spans="2:10">
      <c r="D71"/>
      <c r="E71" s="7">
        <f>SUM(E64:E70)</f>
        <v>-5937.8499999999985</v>
      </c>
      <c r="G71" s="35"/>
    </row>
    <row r="72" spans="2:10">
      <c r="B72" t="s">
        <v>34</v>
      </c>
      <c r="D72"/>
      <c r="E72" s="7">
        <f>I16</f>
        <v>1700</v>
      </c>
      <c r="G72" s="35"/>
    </row>
    <row r="73" spans="2:10">
      <c r="B73" t="s">
        <v>39</v>
      </c>
      <c r="D73"/>
      <c r="E73" s="11">
        <f>I22</f>
        <v>12250</v>
      </c>
      <c r="G73" s="35"/>
    </row>
    <row r="74" spans="2:10">
      <c r="B74" s="194" t="s">
        <v>37</v>
      </c>
      <c r="C74" s="194"/>
      <c r="D74" s="194"/>
      <c r="E74" s="7">
        <f>SUM(E71:E73)</f>
        <v>8012.1500000000015</v>
      </c>
      <c r="F74" s="86">
        <v>41639</v>
      </c>
      <c r="G74" s="36"/>
    </row>
    <row r="75" spans="2:10">
      <c r="B75" t="s">
        <v>35</v>
      </c>
      <c r="D75"/>
      <c r="E75" s="7">
        <f>I20</f>
        <v>-8250</v>
      </c>
      <c r="F75" s="87"/>
      <c r="G75" s="35"/>
    </row>
    <row r="76" spans="2:10">
      <c r="B76" t="s">
        <v>36</v>
      </c>
      <c r="D76"/>
      <c r="E76" s="6">
        <f>I26</f>
        <v>3000</v>
      </c>
      <c r="F76" s="87"/>
      <c r="G76" s="35"/>
    </row>
    <row r="77" spans="2:10">
      <c r="B77" t="s">
        <v>40</v>
      </c>
      <c r="D77"/>
      <c r="E77" s="11">
        <v>10000</v>
      </c>
      <c r="F77" s="87"/>
      <c r="G77" s="35"/>
    </row>
    <row r="78" spans="2:10">
      <c r="B78" s="194" t="s">
        <v>38</v>
      </c>
      <c r="C78" s="194"/>
      <c r="D78" s="194"/>
      <c r="E78" s="7">
        <f>SUM(E74:E77)</f>
        <v>12762.150000000001</v>
      </c>
      <c r="F78" s="86">
        <v>41820</v>
      </c>
      <c r="G78" s="36"/>
    </row>
    <row r="79" spans="2:10">
      <c r="B79" t="s">
        <v>34</v>
      </c>
      <c r="D79"/>
      <c r="E79" s="1">
        <f>E72</f>
        <v>1700</v>
      </c>
      <c r="F79" s="87"/>
      <c r="G79" s="35"/>
    </row>
    <row r="80" spans="2:10">
      <c r="B80" t="s">
        <v>39</v>
      </c>
      <c r="D80"/>
      <c r="E80" s="7">
        <v>12250</v>
      </c>
      <c r="F80" s="87"/>
      <c r="G80" s="35"/>
    </row>
    <row r="81" spans="2:7">
      <c r="B81" t="s">
        <v>36</v>
      </c>
      <c r="D81"/>
      <c r="E81" s="7">
        <v>3000</v>
      </c>
      <c r="F81" s="87"/>
      <c r="G81" s="35"/>
    </row>
    <row r="82" spans="2:7">
      <c r="B82" t="s">
        <v>40</v>
      </c>
      <c r="D82"/>
      <c r="E82" s="7">
        <v>10000</v>
      </c>
      <c r="F82" s="87"/>
      <c r="G82" s="35"/>
    </row>
    <row r="83" spans="2:7">
      <c r="B83" t="s">
        <v>30</v>
      </c>
      <c r="D83"/>
      <c r="E83" s="1">
        <v>1950</v>
      </c>
      <c r="F83" s="87"/>
      <c r="G83" s="35"/>
    </row>
    <row r="84" spans="2:7">
      <c r="B84" t="s">
        <v>14</v>
      </c>
      <c r="D84"/>
      <c r="E84" s="11">
        <v>-19500</v>
      </c>
      <c r="F84" s="87"/>
      <c r="G84" s="35"/>
    </row>
    <row r="85" spans="2:7">
      <c r="B85" s="194" t="s">
        <v>41</v>
      </c>
      <c r="C85" s="194"/>
      <c r="D85" s="194"/>
      <c r="E85" s="7">
        <f>SUM(E78:E84)</f>
        <v>22162.15</v>
      </c>
      <c r="F85" s="86">
        <v>42185</v>
      </c>
      <c r="G85" s="36"/>
    </row>
    <row r="86" spans="2:7">
      <c r="D86"/>
      <c r="F86" s="35"/>
    </row>
  </sheetData>
  <mergeCells count="12">
    <mergeCell ref="A58:I58"/>
    <mergeCell ref="B7:C7"/>
    <mergeCell ref="E7:G7"/>
    <mergeCell ref="A1:I1"/>
    <mergeCell ref="A2:I2"/>
    <mergeCell ref="A3:I3"/>
    <mergeCell ref="A59:I59"/>
    <mergeCell ref="A60:I60"/>
    <mergeCell ref="B74:D74"/>
    <mergeCell ref="B78:D78"/>
    <mergeCell ref="B85:D85"/>
    <mergeCell ref="B62:F62"/>
  </mergeCells>
  <pageMargins left="0.7" right="0.7" top="0.75" bottom="0.75" header="0.3" footer="0.3"/>
  <pageSetup scale="8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N29"/>
  <sheetViews>
    <sheetView workbookViewId="0">
      <selection activeCell="A3" sqref="A3:N3"/>
    </sheetView>
  </sheetViews>
  <sheetFormatPr defaultRowHeight="15"/>
  <cols>
    <col min="1" max="1" width="13.85546875" customWidth="1"/>
    <col min="2" max="12" width="8.140625" customWidth="1"/>
    <col min="13" max="13" width="2.28515625" customWidth="1"/>
    <col min="14" max="14" width="8.140625" customWidth="1"/>
  </cols>
  <sheetData>
    <row r="1" spans="1:14" ht="26.25">
      <c r="A1" s="187" t="s">
        <v>53</v>
      </c>
      <c r="B1" s="187"/>
      <c r="C1" s="187"/>
      <c r="D1" s="187"/>
      <c r="E1" s="187"/>
      <c r="F1" s="187"/>
      <c r="G1" s="187"/>
      <c r="H1" s="187"/>
      <c r="I1" s="187"/>
      <c r="J1" s="187"/>
      <c r="K1" s="187"/>
      <c r="L1" s="187"/>
      <c r="M1" s="187"/>
      <c r="N1" s="187"/>
    </row>
    <row r="2" spans="1:14" ht="18.75">
      <c r="A2" s="188" t="s">
        <v>57</v>
      </c>
      <c r="B2" s="188"/>
      <c r="C2" s="188"/>
      <c r="D2" s="188"/>
      <c r="E2" s="188"/>
      <c r="F2" s="188"/>
      <c r="G2" s="188"/>
      <c r="H2" s="188"/>
      <c r="I2" s="188"/>
      <c r="J2" s="188"/>
      <c r="K2" s="188"/>
      <c r="L2" s="188"/>
      <c r="M2" s="188"/>
      <c r="N2" s="188"/>
    </row>
    <row r="3" spans="1:14">
      <c r="A3" s="193" t="s">
        <v>55</v>
      </c>
      <c r="B3" s="193"/>
      <c r="C3" s="193"/>
      <c r="D3" s="193"/>
      <c r="E3" s="193"/>
      <c r="F3" s="193"/>
      <c r="G3" s="193"/>
      <c r="H3" s="193"/>
      <c r="I3" s="193"/>
      <c r="J3" s="193"/>
      <c r="K3" s="193"/>
      <c r="L3" s="193"/>
      <c r="M3" s="193"/>
      <c r="N3" s="193"/>
    </row>
    <row r="4" spans="1:14">
      <c r="A4" s="51"/>
      <c r="B4" s="51"/>
      <c r="C4" s="51"/>
      <c r="D4" s="51"/>
      <c r="E4" s="51"/>
      <c r="F4" s="51"/>
      <c r="G4" s="51"/>
      <c r="H4" s="51"/>
      <c r="I4" s="51"/>
      <c r="J4" s="51"/>
      <c r="K4" s="51"/>
      <c r="L4" s="51"/>
      <c r="M4" s="51"/>
      <c r="N4" s="51"/>
    </row>
    <row r="5" spans="1:14">
      <c r="A5" s="51"/>
      <c r="B5" s="51"/>
      <c r="C5" s="51"/>
      <c r="D5" s="51"/>
      <c r="E5" s="51"/>
      <c r="F5" s="51"/>
      <c r="G5" s="51"/>
      <c r="H5" s="51"/>
      <c r="I5" s="51"/>
      <c r="J5" s="51"/>
      <c r="K5" s="51"/>
      <c r="L5" s="51"/>
      <c r="M5" s="51"/>
      <c r="N5" s="51"/>
    </row>
    <row r="6" spans="1:14" ht="15.75" thickBot="1"/>
    <row r="7" spans="1:14" ht="15" customHeight="1">
      <c r="A7" s="89"/>
      <c r="B7" s="217" t="s">
        <v>58</v>
      </c>
      <c r="C7" s="218"/>
      <c r="D7" s="218"/>
      <c r="E7" s="218"/>
      <c r="F7" s="218"/>
      <c r="G7" s="218"/>
      <c r="H7" s="218"/>
      <c r="I7" s="218"/>
      <c r="J7" s="218"/>
      <c r="K7" s="218"/>
      <c r="L7" s="218"/>
      <c r="M7" s="218"/>
      <c r="N7" s="219"/>
    </row>
    <row r="8" spans="1:14" ht="15" customHeight="1" thickBot="1">
      <c r="A8" s="89"/>
      <c r="B8" s="220"/>
      <c r="C8" s="221"/>
      <c r="D8" s="221"/>
      <c r="E8" s="221"/>
      <c r="F8" s="221"/>
      <c r="G8" s="221"/>
      <c r="H8" s="221"/>
      <c r="I8" s="221"/>
      <c r="J8" s="221"/>
      <c r="K8" s="221"/>
      <c r="L8" s="221"/>
      <c r="M8" s="222"/>
      <c r="N8" s="223"/>
    </row>
    <row r="9" spans="1:14" ht="15.75" thickBot="1">
      <c r="A9" s="90"/>
      <c r="B9" s="94" t="s">
        <v>59</v>
      </c>
      <c r="C9" s="94" t="s">
        <v>60</v>
      </c>
      <c r="D9" s="94" t="s">
        <v>61</v>
      </c>
      <c r="E9" s="94" t="s">
        <v>62</v>
      </c>
      <c r="F9" s="94" t="s">
        <v>63</v>
      </c>
      <c r="G9" s="94" t="s">
        <v>64</v>
      </c>
      <c r="H9" s="94" t="s">
        <v>65</v>
      </c>
      <c r="I9" s="94" t="s">
        <v>66</v>
      </c>
      <c r="J9" s="94" t="s">
        <v>67</v>
      </c>
      <c r="K9" s="94" t="s">
        <v>68</v>
      </c>
      <c r="L9" s="105" t="s">
        <v>71</v>
      </c>
      <c r="M9" s="113"/>
      <c r="N9" s="109" t="s">
        <v>70</v>
      </c>
    </row>
    <row r="10" spans="1:14">
      <c r="A10" s="91" t="s">
        <v>0</v>
      </c>
      <c r="B10" s="95" t="s">
        <v>73</v>
      </c>
      <c r="C10" s="96">
        <v>84</v>
      </c>
      <c r="D10" s="96">
        <v>53</v>
      </c>
      <c r="E10" s="96">
        <v>28</v>
      </c>
      <c r="F10" s="96">
        <v>26</v>
      </c>
      <c r="G10" s="96">
        <v>12</v>
      </c>
      <c r="H10" s="96">
        <v>29</v>
      </c>
      <c r="I10" s="96">
        <v>17</v>
      </c>
      <c r="J10" s="96">
        <v>17</v>
      </c>
      <c r="K10" s="96">
        <v>22</v>
      </c>
      <c r="L10" s="106">
        <v>17</v>
      </c>
      <c r="M10" s="114"/>
      <c r="N10" s="110">
        <f>SUM(C10:M10)</f>
        <v>305</v>
      </c>
    </row>
    <row r="11" spans="1:14">
      <c r="A11" s="91" t="s">
        <v>7</v>
      </c>
      <c r="B11" s="97" t="s">
        <v>73</v>
      </c>
      <c r="C11" s="98">
        <v>89</v>
      </c>
      <c r="D11" s="98">
        <v>81</v>
      </c>
      <c r="E11" s="98">
        <v>31</v>
      </c>
      <c r="F11" s="98">
        <v>22</v>
      </c>
      <c r="G11" s="98">
        <v>15</v>
      </c>
      <c r="H11" s="98">
        <v>23</v>
      </c>
      <c r="I11" s="98">
        <v>16</v>
      </c>
      <c r="J11" s="98">
        <v>16</v>
      </c>
      <c r="K11" s="98">
        <v>17</v>
      </c>
      <c r="L11" s="107">
        <v>22</v>
      </c>
      <c r="M11" s="114"/>
      <c r="N11" s="111">
        <f t="shared" ref="N11:N12" si="0">SUM(C11:M11)</f>
        <v>332</v>
      </c>
    </row>
    <row r="12" spans="1:14" ht="15.75" thickBot="1">
      <c r="A12" s="91" t="s">
        <v>8</v>
      </c>
      <c r="B12" s="99">
        <v>28</v>
      </c>
      <c r="C12" s="100">
        <v>53</v>
      </c>
      <c r="D12" s="100">
        <v>56</v>
      </c>
      <c r="E12" s="100">
        <v>26</v>
      </c>
      <c r="F12" s="100">
        <v>20</v>
      </c>
      <c r="G12" s="100">
        <v>24</v>
      </c>
      <c r="H12" s="100">
        <v>27</v>
      </c>
      <c r="I12" s="100">
        <v>0</v>
      </c>
      <c r="J12" s="100">
        <v>20</v>
      </c>
      <c r="K12" s="100">
        <v>31</v>
      </c>
      <c r="L12" s="116">
        <v>20</v>
      </c>
      <c r="M12" s="118"/>
      <c r="N12" s="117">
        <f t="shared" si="0"/>
        <v>277</v>
      </c>
    </row>
    <row r="15" spans="1:14" ht="15.75" thickBot="1"/>
    <row r="16" spans="1:14" ht="18.75">
      <c r="A16" s="89"/>
      <c r="B16" s="217" t="s">
        <v>72</v>
      </c>
      <c r="C16" s="218"/>
      <c r="D16" s="218"/>
      <c r="E16" s="218"/>
      <c r="F16" s="218"/>
      <c r="G16" s="218"/>
      <c r="H16" s="218"/>
      <c r="I16" s="218"/>
      <c r="J16" s="218"/>
      <c r="K16" s="218"/>
      <c r="L16" s="218"/>
      <c r="M16" s="218"/>
      <c r="N16" s="219"/>
    </row>
    <row r="17" spans="1:14" ht="19.5" thickBot="1">
      <c r="A17" s="89"/>
      <c r="B17" s="220"/>
      <c r="C17" s="221"/>
      <c r="D17" s="221"/>
      <c r="E17" s="221"/>
      <c r="F17" s="221"/>
      <c r="G17" s="221"/>
      <c r="H17" s="221"/>
      <c r="I17" s="221"/>
      <c r="J17" s="221"/>
      <c r="K17" s="221"/>
      <c r="L17" s="221"/>
      <c r="M17" s="222"/>
      <c r="N17" s="223"/>
    </row>
    <row r="18" spans="1:14" ht="15.75" thickBot="1">
      <c r="A18" s="90"/>
      <c r="B18" s="94" t="s">
        <v>59</v>
      </c>
      <c r="C18" s="94" t="s">
        <v>60</v>
      </c>
      <c r="D18" s="94" t="s">
        <v>61</v>
      </c>
      <c r="E18" s="94" t="s">
        <v>62</v>
      </c>
      <c r="F18" s="94" t="s">
        <v>63</v>
      </c>
      <c r="G18" s="94" t="s">
        <v>64</v>
      </c>
      <c r="H18" s="94" t="s">
        <v>65</v>
      </c>
      <c r="I18" s="94" t="s">
        <v>66</v>
      </c>
      <c r="J18" s="94" t="s">
        <v>67</v>
      </c>
      <c r="K18" s="94" t="s">
        <v>68</v>
      </c>
      <c r="L18" s="105" t="s">
        <v>71</v>
      </c>
      <c r="M18" s="113"/>
      <c r="N18" s="109" t="s">
        <v>70</v>
      </c>
    </row>
    <row r="19" spans="1:14">
      <c r="A19" s="91" t="s">
        <v>9</v>
      </c>
      <c r="B19" s="95">
        <v>24</v>
      </c>
      <c r="C19" s="96">
        <v>61</v>
      </c>
      <c r="D19" s="96">
        <v>84</v>
      </c>
      <c r="E19" s="96">
        <v>36</v>
      </c>
      <c r="F19" s="96">
        <v>22</v>
      </c>
      <c r="G19" s="96">
        <v>11</v>
      </c>
      <c r="H19" s="96">
        <v>23</v>
      </c>
      <c r="I19" s="96">
        <v>15</v>
      </c>
      <c r="J19" s="96">
        <v>16</v>
      </c>
      <c r="K19" s="96">
        <v>0</v>
      </c>
      <c r="L19" s="106">
        <v>0</v>
      </c>
      <c r="M19" s="114"/>
      <c r="N19" s="110">
        <f>SUM(B19:L19)</f>
        <v>292</v>
      </c>
    </row>
    <row r="20" spans="1:14">
      <c r="A20" s="91" t="s">
        <v>11</v>
      </c>
      <c r="B20" s="97">
        <v>21</v>
      </c>
      <c r="C20" s="98">
        <v>48</v>
      </c>
      <c r="D20" s="98">
        <v>63</v>
      </c>
      <c r="E20" s="98">
        <v>26</v>
      </c>
      <c r="F20" s="98">
        <v>19</v>
      </c>
      <c r="G20" s="98">
        <v>25</v>
      </c>
      <c r="H20" s="98">
        <v>23</v>
      </c>
      <c r="I20" s="98">
        <v>0</v>
      </c>
      <c r="J20" s="98">
        <v>17</v>
      </c>
      <c r="K20" s="98">
        <v>0</v>
      </c>
      <c r="L20" s="107">
        <v>0</v>
      </c>
      <c r="M20" s="114"/>
      <c r="N20" s="111">
        <f t="shared" ref="N20:N21" si="1">SUM(B20:L20)</f>
        <v>242</v>
      </c>
    </row>
    <row r="21" spans="1:14">
      <c r="A21" s="91" t="s">
        <v>12</v>
      </c>
      <c r="B21" s="97">
        <v>24</v>
      </c>
      <c r="C21" s="98">
        <v>61</v>
      </c>
      <c r="D21" s="98">
        <v>84</v>
      </c>
      <c r="E21" s="98">
        <v>36</v>
      </c>
      <c r="F21" s="98">
        <v>22</v>
      </c>
      <c r="G21" s="98">
        <v>11</v>
      </c>
      <c r="H21" s="98">
        <v>23</v>
      </c>
      <c r="I21" s="98">
        <v>15</v>
      </c>
      <c r="J21" s="98">
        <v>16</v>
      </c>
      <c r="K21" s="98">
        <v>0</v>
      </c>
      <c r="L21" s="107">
        <v>11</v>
      </c>
      <c r="M21" s="114"/>
      <c r="N21" s="111">
        <f t="shared" si="1"/>
        <v>303</v>
      </c>
    </row>
    <row r="22" spans="1:14" ht="15.75" thickBot="1">
      <c r="A22" s="92" t="s">
        <v>29</v>
      </c>
      <c r="B22" s="102">
        <v>17</v>
      </c>
      <c r="C22" s="103">
        <v>63</v>
      </c>
      <c r="D22" s="103">
        <v>51</v>
      </c>
      <c r="E22" s="103">
        <v>42</v>
      </c>
      <c r="F22" s="103">
        <v>24</v>
      </c>
      <c r="G22" s="103">
        <v>23</v>
      </c>
      <c r="H22" s="103">
        <v>21</v>
      </c>
      <c r="I22" s="103">
        <v>0</v>
      </c>
      <c r="J22" s="103">
        <v>12</v>
      </c>
      <c r="K22" s="103">
        <v>0</v>
      </c>
      <c r="L22" s="108">
        <v>0</v>
      </c>
      <c r="M22" s="115"/>
      <c r="N22" s="112">
        <f>SUM(B22:L22)</f>
        <v>253</v>
      </c>
    </row>
    <row r="23" spans="1:14">
      <c r="A23" s="92"/>
      <c r="B23" s="93"/>
      <c r="C23" s="93"/>
      <c r="D23" s="93"/>
      <c r="E23" s="93"/>
      <c r="F23" s="93"/>
      <c r="G23" s="93"/>
      <c r="H23" s="93"/>
      <c r="I23" s="93"/>
      <c r="J23" s="93"/>
      <c r="K23" s="93"/>
      <c r="L23" s="93"/>
      <c r="M23" s="104"/>
      <c r="N23" s="33"/>
    </row>
    <row r="24" spans="1:14" ht="15.75" thickBot="1">
      <c r="A24" s="92"/>
      <c r="B24" s="93"/>
      <c r="C24" s="93"/>
      <c r="D24" s="93"/>
      <c r="E24" s="93"/>
      <c r="F24" s="93"/>
      <c r="G24" s="93"/>
      <c r="H24" s="93"/>
      <c r="I24" s="93"/>
      <c r="J24" s="93"/>
      <c r="K24" s="93"/>
      <c r="L24" s="93"/>
      <c r="M24" s="104"/>
      <c r="N24" s="33"/>
    </row>
    <row r="25" spans="1:14">
      <c r="B25" s="196" t="s">
        <v>77</v>
      </c>
      <c r="C25" s="197"/>
      <c r="D25" s="198"/>
      <c r="E25" s="196" t="s">
        <v>78</v>
      </c>
      <c r="F25" s="197"/>
      <c r="G25" s="198"/>
    </row>
    <row r="26" spans="1:14" ht="15.75" thickBot="1">
      <c r="B26" s="199"/>
      <c r="C26" s="200"/>
      <c r="D26" s="201"/>
      <c r="E26" s="199"/>
      <c r="F26" s="200"/>
      <c r="G26" s="201"/>
    </row>
    <row r="27" spans="1:14">
      <c r="A27" s="92" t="s">
        <v>76</v>
      </c>
      <c r="B27" s="202">
        <f>N19+N10</f>
        <v>597</v>
      </c>
      <c r="C27" s="203"/>
      <c r="D27" s="204"/>
      <c r="E27" s="211">
        <v>481</v>
      </c>
      <c r="F27" s="203"/>
      <c r="G27" s="212"/>
    </row>
    <row r="28" spans="1:14">
      <c r="A28" s="92" t="s">
        <v>74</v>
      </c>
      <c r="B28" s="205">
        <f>N20+N11</f>
        <v>574</v>
      </c>
      <c r="C28" s="206"/>
      <c r="D28" s="207"/>
      <c r="E28" s="213">
        <v>439</v>
      </c>
      <c r="F28" s="206"/>
      <c r="G28" s="214"/>
    </row>
    <row r="29" spans="1:14" ht="15.75" thickBot="1">
      <c r="A29" s="92" t="s">
        <v>75</v>
      </c>
      <c r="B29" s="208">
        <f>N21+N12</f>
        <v>580</v>
      </c>
      <c r="C29" s="209"/>
      <c r="D29" s="210"/>
      <c r="E29" s="215">
        <v>473</v>
      </c>
      <c r="F29" s="209"/>
      <c r="G29" s="216"/>
    </row>
  </sheetData>
  <mergeCells count="13">
    <mergeCell ref="A1:N1"/>
    <mergeCell ref="A2:N2"/>
    <mergeCell ref="B7:N8"/>
    <mergeCell ref="B16:N17"/>
    <mergeCell ref="A3:N3"/>
    <mergeCell ref="E25:G26"/>
    <mergeCell ref="B25:D26"/>
    <mergeCell ref="B27:D27"/>
    <mergeCell ref="B28:D28"/>
    <mergeCell ref="B29:D29"/>
    <mergeCell ref="E27:G27"/>
    <mergeCell ref="E28:G28"/>
    <mergeCell ref="E29:G29"/>
  </mergeCell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dimension ref="A1:N86"/>
  <sheetViews>
    <sheetView topLeftCell="A22" workbookViewId="0">
      <selection activeCell="O26" sqref="O26"/>
    </sheetView>
  </sheetViews>
  <sheetFormatPr defaultRowHeight="15"/>
  <cols>
    <col min="1" max="1" width="11.5703125" customWidth="1"/>
    <col min="2" max="2" width="11.7109375" customWidth="1"/>
    <col min="3" max="3" width="2.7109375" customWidth="1"/>
    <col min="4" max="4" width="11.7109375" customWidth="1"/>
    <col min="5" max="5" width="2.5703125" customWidth="1"/>
    <col min="6" max="6" width="12.28515625" customWidth="1"/>
    <col min="7" max="7" width="3.140625" customWidth="1"/>
    <col min="8" max="8" width="13.28515625" customWidth="1"/>
    <col min="9" max="9" width="3.5703125" customWidth="1"/>
    <col min="10" max="10" width="10.5703125" customWidth="1"/>
    <col min="11" max="11" width="3.5703125" customWidth="1"/>
    <col min="12" max="12" width="10.85546875" customWidth="1"/>
    <col min="13" max="13" width="3" customWidth="1"/>
  </cols>
  <sheetData>
    <row r="1" spans="1:14" ht="26.25">
      <c r="A1" s="187" t="s">
        <v>53</v>
      </c>
      <c r="B1" s="187"/>
      <c r="C1" s="187"/>
      <c r="D1" s="187"/>
      <c r="E1" s="187"/>
      <c r="F1" s="187"/>
      <c r="G1" s="187"/>
      <c r="H1" s="187"/>
      <c r="I1" s="187"/>
      <c r="J1" s="187"/>
      <c r="K1" s="187"/>
      <c r="L1" s="187"/>
      <c r="M1" s="187"/>
      <c r="N1" s="157"/>
    </row>
    <row r="2" spans="1:14" ht="18.75">
      <c r="A2" s="188" t="s">
        <v>113</v>
      </c>
      <c r="B2" s="188"/>
      <c r="C2" s="188"/>
      <c r="D2" s="188"/>
      <c r="E2" s="188"/>
      <c r="F2" s="188"/>
      <c r="G2" s="188"/>
      <c r="H2" s="188"/>
      <c r="I2" s="188"/>
      <c r="J2" s="188"/>
      <c r="K2" s="188"/>
      <c r="L2" s="188"/>
      <c r="M2" s="188"/>
      <c r="N2" s="158"/>
    </row>
    <row r="3" spans="1:14">
      <c r="A3" s="193" t="s">
        <v>55</v>
      </c>
      <c r="B3" s="193"/>
      <c r="C3" s="193"/>
      <c r="D3" s="193"/>
      <c r="E3" s="193"/>
      <c r="F3" s="193"/>
      <c r="G3" s="193"/>
      <c r="H3" s="193"/>
      <c r="I3" s="193"/>
      <c r="J3" s="193"/>
      <c r="K3" s="193"/>
      <c r="L3" s="193"/>
      <c r="M3" s="172"/>
      <c r="N3" s="172"/>
    </row>
    <row r="4" spans="1:14">
      <c r="A4" s="159"/>
      <c r="B4" s="159"/>
      <c r="C4" s="159"/>
      <c r="D4" s="159"/>
      <c r="E4" s="159"/>
      <c r="F4" s="159"/>
      <c r="G4" s="159"/>
      <c r="H4" s="159"/>
      <c r="I4" s="159"/>
      <c r="J4" s="159"/>
      <c r="K4" s="159"/>
      <c r="L4" s="159"/>
      <c r="M4" s="159"/>
      <c r="N4" s="159"/>
    </row>
    <row r="5" spans="1:14">
      <c r="A5" s="159"/>
      <c r="B5" s="159"/>
      <c r="C5" s="159"/>
      <c r="D5" s="159"/>
      <c r="E5" s="159"/>
      <c r="F5" s="159"/>
      <c r="G5" s="159"/>
      <c r="H5" s="159"/>
      <c r="I5" s="159"/>
      <c r="J5" s="159"/>
      <c r="K5" s="159"/>
      <c r="L5" s="159"/>
      <c r="M5" s="159"/>
      <c r="N5" s="159"/>
    </row>
    <row r="7" spans="1:14" s="90" customFormat="1" ht="12.75">
      <c r="A7" s="154" t="s">
        <v>79</v>
      </c>
    </row>
    <row r="8" spans="1:14" s="90" customFormat="1" ht="12.75">
      <c r="A8" s="154"/>
      <c r="N8" s="120"/>
    </row>
    <row r="9" spans="1:14" s="90" customFormat="1" ht="12.75">
      <c r="A9" s="245" t="s">
        <v>80</v>
      </c>
      <c r="B9" s="245"/>
      <c r="C9" s="245"/>
      <c r="D9" s="245"/>
      <c r="E9" s="245"/>
      <c r="F9" s="245"/>
      <c r="G9" s="245"/>
      <c r="H9" s="245"/>
      <c r="I9" s="245"/>
      <c r="J9" s="245"/>
      <c r="K9" s="245"/>
      <c r="L9" s="245"/>
      <c r="M9" s="245"/>
      <c r="N9" s="120"/>
    </row>
    <row r="10" spans="1:14" s="90" customFormat="1" ht="12.75">
      <c r="A10" s="245"/>
      <c r="B10" s="245"/>
      <c r="C10" s="245"/>
      <c r="D10" s="245"/>
      <c r="E10" s="245"/>
      <c r="F10" s="245"/>
      <c r="G10" s="245"/>
      <c r="H10" s="245"/>
      <c r="I10" s="245"/>
      <c r="J10" s="245"/>
      <c r="K10" s="245"/>
      <c r="L10" s="245"/>
      <c r="M10" s="245"/>
    </row>
    <row r="11" spans="1:14" s="90" customFormat="1" ht="12.75">
      <c r="A11" s="245"/>
      <c r="B11" s="245"/>
      <c r="C11" s="245"/>
      <c r="D11" s="245"/>
      <c r="E11" s="245"/>
      <c r="F11" s="245"/>
      <c r="G11" s="245"/>
      <c r="H11" s="245"/>
      <c r="I11" s="245"/>
      <c r="J11" s="245"/>
      <c r="K11" s="245"/>
      <c r="L11" s="245"/>
      <c r="M11" s="245"/>
    </row>
    <row r="12" spans="1:14" s="90" customFormat="1" ht="12.75">
      <c r="A12" s="154"/>
    </row>
    <row r="13" spans="1:14" s="90" customFormat="1" ht="30" customHeight="1">
      <c r="A13" s="245" t="s">
        <v>81</v>
      </c>
      <c r="B13" s="245"/>
      <c r="C13" s="245"/>
      <c r="D13" s="245"/>
      <c r="E13" s="245"/>
      <c r="F13" s="245"/>
      <c r="G13" s="245"/>
      <c r="H13" s="245"/>
      <c r="I13" s="245"/>
      <c r="J13" s="245"/>
      <c r="K13" s="245"/>
      <c r="L13" s="245"/>
      <c r="M13" s="245"/>
    </row>
    <row r="14" spans="1:14" s="90" customFormat="1" ht="12.75">
      <c r="A14" s="154"/>
    </row>
    <row r="15" spans="1:14" s="90" customFormat="1" ht="12.75">
      <c r="A15" s="155" t="s">
        <v>82</v>
      </c>
      <c r="B15" s="155"/>
      <c r="C15" s="155"/>
      <c r="D15" s="155"/>
      <c r="E15" s="155"/>
      <c r="F15" s="155"/>
      <c r="G15" s="155"/>
    </row>
    <row r="16" spans="1:14" s="90" customFormat="1" ht="12.75">
      <c r="A16" s="90" t="s">
        <v>83</v>
      </c>
    </row>
    <row r="17" spans="1:13" s="90" customFormat="1" ht="12.75">
      <c r="A17" s="246" t="s">
        <v>84</v>
      </c>
      <c r="B17" s="246"/>
      <c r="C17" s="246"/>
      <c r="D17" s="246"/>
      <c r="E17" s="246"/>
      <c r="F17" s="246"/>
      <c r="G17" s="246"/>
      <c r="H17" s="246"/>
      <c r="I17" s="246"/>
      <c r="J17" s="246"/>
      <c r="K17" s="246"/>
      <c r="L17" s="246"/>
      <c r="M17" s="246"/>
    </row>
    <row r="18" spans="1:13" s="90" customFormat="1" ht="12.75">
      <c r="A18" s="246"/>
      <c r="B18" s="246"/>
      <c r="C18" s="246"/>
      <c r="D18" s="246"/>
      <c r="E18" s="246"/>
      <c r="F18" s="246"/>
      <c r="G18" s="246"/>
      <c r="H18" s="246"/>
      <c r="I18" s="246"/>
      <c r="J18" s="246"/>
      <c r="K18" s="246"/>
      <c r="L18" s="246"/>
      <c r="M18" s="246"/>
    </row>
    <row r="19" spans="1:13" s="90" customFormat="1" ht="12.75">
      <c r="A19" s="90" t="s">
        <v>85</v>
      </c>
    </row>
    <row r="20" spans="1:13" s="90" customFormat="1" ht="12.75">
      <c r="A20" s="247" t="s">
        <v>86</v>
      </c>
      <c r="B20" s="247"/>
      <c r="C20" s="247"/>
      <c r="D20" s="247"/>
      <c r="E20" s="247"/>
      <c r="F20" s="247"/>
      <c r="G20" s="247"/>
    </row>
    <row r="21" spans="1:13" s="156" customFormat="1" ht="12.75">
      <c r="A21" s="248" t="s">
        <v>87</v>
      </c>
      <c r="B21" s="248"/>
      <c r="C21" s="248"/>
      <c r="D21" s="248"/>
      <c r="E21" s="248"/>
      <c r="F21" s="248"/>
      <c r="G21" s="248"/>
      <c r="H21" s="90"/>
      <c r="I21" s="90"/>
      <c r="J21" s="90"/>
      <c r="K21" s="90"/>
      <c r="L21" s="90"/>
      <c r="M21" s="90"/>
    </row>
    <row r="22" spans="1:13" s="90" customFormat="1" ht="12.75">
      <c r="A22" s="154"/>
    </row>
    <row r="23" spans="1:13" s="90" customFormat="1" ht="12.75">
      <c r="A23" s="249" t="s">
        <v>88</v>
      </c>
      <c r="B23" s="249"/>
      <c r="C23" s="249"/>
      <c r="D23" s="249"/>
      <c r="E23" s="249"/>
      <c r="F23" s="249"/>
      <c r="G23" s="249"/>
      <c r="H23" s="249"/>
      <c r="I23" s="249"/>
      <c r="J23" s="249"/>
      <c r="K23" s="249"/>
      <c r="L23" s="249"/>
      <c r="M23" s="249"/>
    </row>
    <row r="24" spans="1:13" s="90" customFormat="1" ht="12.75">
      <c r="A24" s="249"/>
      <c r="B24" s="249"/>
      <c r="C24" s="249"/>
      <c r="D24" s="249"/>
      <c r="E24" s="249"/>
      <c r="F24" s="249"/>
      <c r="G24" s="249"/>
      <c r="H24" s="249"/>
      <c r="I24" s="249"/>
      <c r="J24" s="249"/>
      <c r="K24" s="249"/>
      <c r="L24" s="249"/>
      <c r="M24" s="249"/>
    </row>
    <row r="25" spans="1:13" ht="15.75">
      <c r="A25" s="119"/>
    </row>
    <row r="26" spans="1:13">
      <c r="B26" s="65"/>
      <c r="C26" s="65"/>
      <c r="D26" s="65"/>
      <c r="E26" s="65"/>
      <c r="F26" s="65"/>
      <c r="G26" s="65"/>
      <c r="H26" s="65"/>
      <c r="I26" s="65"/>
      <c r="J26" s="65"/>
      <c r="K26" s="65"/>
      <c r="L26" s="65"/>
      <c r="M26" s="65"/>
    </row>
    <row r="27" spans="1:13">
      <c r="A27" s="250" t="s">
        <v>53</v>
      </c>
      <c r="B27" s="250"/>
      <c r="C27" s="250"/>
      <c r="D27" s="250"/>
      <c r="E27" s="250"/>
      <c r="F27" s="250"/>
      <c r="G27" s="250"/>
      <c r="H27" s="250"/>
      <c r="I27" s="250"/>
      <c r="J27" s="250"/>
      <c r="K27" s="250"/>
      <c r="L27" s="250"/>
      <c r="M27" s="250"/>
    </row>
    <row r="28" spans="1:13">
      <c r="A28" s="250" t="s">
        <v>109</v>
      </c>
      <c r="B28" s="250"/>
      <c r="C28" s="250"/>
      <c r="D28" s="250"/>
      <c r="E28" s="250"/>
      <c r="F28" s="250"/>
      <c r="G28" s="250"/>
      <c r="H28" s="250"/>
      <c r="I28" s="250"/>
      <c r="J28" s="250"/>
      <c r="K28" s="250"/>
      <c r="L28" s="250"/>
      <c r="M28" s="250"/>
    </row>
    <row r="29" spans="1:13" ht="15.75" thickBot="1">
      <c r="A29" s="121"/>
      <c r="B29" s="121"/>
      <c r="C29" s="121"/>
      <c r="D29" s="121"/>
      <c r="E29" s="121"/>
      <c r="F29" s="121"/>
      <c r="G29" s="121"/>
      <c r="H29" s="121"/>
      <c r="I29" s="121"/>
      <c r="J29" s="121"/>
      <c r="K29" s="121"/>
      <c r="L29" s="121"/>
      <c r="M29" s="121"/>
    </row>
    <row r="30" spans="1:13" ht="15.75" thickBot="1">
      <c r="A30" s="251" t="s">
        <v>110</v>
      </c>
      <c r="B30" s="252"/>
      <c r="C30" s="252"/>
      <c r="D30" s="252"/>
      <c r="E30" s="252"/>
      <c r="F30" s="252"/>
      <c r="G30" s="252"/>
      <c r="H30" s="252"/>
      <c r="I30" s="252"/>
      <c r="J30" s="252"/>
      <c r="K30" s="252"/>
      <c r="L30" s="252"/>
      <c r="M30" s="253"/>
    </row>
    <row r="31" spans="1:13" ht="15.75" thickBot="1">
      <c r="A31" s="122"/>
      <c r="B31" s="123"/>
      <c r="C31" s="123"/>
      <c r="D31" s="123"/>
      <c r="E31" s="123"/>
      <c r="F31" s="123"/>
      <c r="G31" s="123"/>
      <c r="H31" s="123"/>
      <c r="I31" s="123"/>
      <c r="J31" s="123"/>
      <c r="K31" s="123"/>
      <c r="L31" s="123"/>
      <c r="M31" s="124"/>
    </row>
    <row r="32" spans="1:13" ht="15.75" thickBot="1">
      <c r="A32" s="125"/>
      <c r="B32" s="236" t="s">
        <v>89</v>
      </c>
      <c r="C32" s="237"/>
      <c r="D32" s="237"/>
      <c r="E32" s="237"/>
      <c r="F32" s="237"/>
      <c r="G32" s="237"/>
      <c r="H32" s="238"/>
      <c r="I32" s="35"/>
      <c r="J32" s="35"/>
      <c r="K32" s="35"/>
      <c r="L32" s="35"/>
      <c r="M32" s="126"/>
    </row>
    <row r="33" spans="1:13" ht="15.75" thickBot="1">
      <c r="A33" s="125"/>
      <c r="B33" s="127" t="s">
        <v>90</v>
      </c>
      <c r="C33" s="128"/>
      <c r="D33" s="127" t="s">
        <v>91</v>
      </c>
      <c r="E33" s="128"/>
      <c r="F33" s="127" t="s">
        <v>92</v>
      </c>
      <c r="G33" s="128"/>
      <c r="H33" s="127" t="s">
        <v>93</v>
      </c>
      <c r="I33" s="35"/>
      <c r="J33" s="35"/>
      <c r="K33" s="35"/>
      <c r="L33" s="35"/>
      <c r="M33" s="126"/>
    </row>
    <row r="34" spans="1:13">
      <c r="A34" s="125" t="s">
        <v>94</v>
      </c>
      <c r="B34" s="129">
        <f>E40</f>
        <v>11</v>
      </c>
      <c r="C34" s="9"/>
      <c r="D34" s="129">
        <f>E40</f>
        <v>11</v>
      </c>
      <c r="E34" s="9"/>
      <c r="F34" s="129">
        <f>E40</f>
        <v>11</v>
      </c>
      <c r="G34" s="9"/>
      <c r="H34" s="129">
        <f>E40</f>
        <v>11</v>
      </c>
      <c r="I34" s="35"/>
      <c r="J34" s="35"/>
      <c r="K34" s="35"/>
      <c r="L34" s="35"/>
      <c r="M34" s="126"/>
    </row>
    <row r="35" spans="1:13">
      <c r="A35" s="125" t="s">
        <v>95</v>
      </c>
      <c r="B35" s="130">
        <v>0</v>
      </c>
      <c r="C35" s="9"/>
      <c r="D35" s="130">
        <f>E44</f>
        <v>21</v>
      </c>
      <c r="E35" s="9"/>
      <c r="F35" s="130">
        <f>E45</f>
        <v>19.166666666666668</v>
      </c>
      <c r="G35" s="9"/>
      <c r="H35" s="130">
        <f>E46</f>
        <v>28.125</v>
      </c>
      <c r="I35" s="35"/>
      <c r="J35" s="35"/>
      <c r="K35" s="35"/>
      <c r="L35" s="35"/>
      <c r="M35" s="126"/>
    </row>
    <row r="36" spans="1:13" ht="15.75" thickBot="1">
      <c r="A36" s="125" t="s">
        <v>96</v>
      </c>
      <c r="B36" s="131">
        <f>H53</f>
        <v>18.30760042283298</v>
      </c>
      <c r="C36" s="9"/>
      <c r="D36" s="131">
        <f>H53</f>
        <v>18.30760042283298</v>
      </c>
      <c r="E36" s="9"/>
      <c r="F36" s="131">
        <f>H53</f>
        <v>18.30760042283298</v>
      </c>
      <c r="G36" s="9"/>
      <c r="H36" s="131">
        <f>H53</f>
        <v>18.30760042283298</v>
      </c>
      <c r="I36" s="35"/>
      <c r="J36" s="35"/>
      <c r="K36" s="35"/>
      <c r="L36" s="35"/>
      <c r="M36" s="126"/>
    </row>
    <row r="37" spans="1:13" ht="15.75" thickBot="1">
      <c r="A37" s="125"/>
      <c r="B37" s="132"/>
      <c r="C37" s="133"/>
      <c r="D37" s="133"/>
      <c r="E37" s="133"/>
      <c r="F37" s="133"/>
      <c r="G37" s="133"/>
      <c r="H37" s="134"/>
      <c r="I37" s="35"/>
      <c r="J37" s="35"/>
      <c r="K37" s="35"/>
      <c r="L37" s="35"/>
      <c r="M37" s="126"/>
    </row>
    <row r="38" spans="1:13" ht="15.75" thickBot="1">
      <c r="A38" s="135" t="s">
        <v>69</v>
      </c>
      <c r="B38" s="136">
        <f>SUM(B34:B36)</f>
        <v>29.30760042283298</v>
      </c>
      <c r="C38" s="137"/>
      <c r="D38" s="136">
        <f t="shared" ref="D38:H38" si="0">SUM(D34:D36)</f>
        <v>50.307600422832977</v>
      </c>
      <c r="E38" s="137"/>
      <c r="F38" s="136">
        <f t="shared" si="0"/>
        <v>48.474267089499648</v>
      </c>
      <c r="G38" s="137"/>
      <c r="H38" s="136">
        <f t="shared" si="0"/>
        <v>57.432600422832977</v>
      </c>
      <c r="I38" s="138"/>
      <c r="J38" s="138"/>
      <c r="K38" s="138"/>
      <c r="L38" s="138"/>
      <c r="M38" s="139"/>
    </row>
    <row r="39" spans="1:13">
      <c r="A39" s="125"/>
      <c r="B39" s="35"/>
      <c r="C39" s="35"/>
      <c r="D39" s="35"/>
      <c r="E39" s="35"/>
      <c r="F39" s="35"/>
      <c r="G39" s="35"/>
      <c r="H39" s="35"/>
      <c r="I39" s="35"/>
      <c r="J39" s="35"/>
      <c r="K39" s="35"/>
      <c r="L39" s="35"/>
      <c r="M39" s="126"/>
    </row>
    <row r="40" spans="1:13">
      <c r="A40" s="140" t="s">
        <v>97</v>
      </c>
      <c r="B40" s="101"/>
      <c r="C40" s="101"/>
      <c r="D40" s="101"/>
      <c r="E40" s="239">
        <v>11</v>
      </c>
      <c r="F40" s="239"/>
      <c r="G40" s="35"/>
      <c r="H40" s="35"/>
      <c r="I40" s="35"/>
      <c r="J40" s="35"/>
      <c r="K40" s="35"/>
      <c r="L40" s="35"/>
      <c r="M40" s="126"/>
    </row>
    <row r="41" spans="1:13" ht="15.75" thickBot="1">
      <c r="A41" s="141"/>
      <c r="B41" s="35"/>
      <c r="C41" s="35"/>
      <c r="D41" s="35"/>
      <c r="E41" s="142"/>
      <c r="F41" s="142"/>
      <c r="G41" s="35"/>
      <c r="H41" s="35"/>
      <c r="I41" s="35"/>
      <c r="J41" s="35"/>
      <c r="K41" s="35"/>
      <c r="L41" s="35"/>
      <c r="M41" s="126"/>
    </row>
    <row r="42" spans="1:13">
      <c r="A42" s="240" t="s">
        <v>112</v>
      </c>
      <c r="B42" s="241"/>
      <c r="C42" s="240" t="s">
        <v>98</v>
      </c>
      <c r="D42" s="241"/>
      <c r="E42" s="35"/>
      <c r="F42" s="35"/>
      <c r="G42" s="35"/>
      <c r="H42" s="35"/>
      <c r="I42" s="35"/>
      <c r="J42" s="35"/>
      <c r="K42" s="35"/>
      <c r="L42" s="35"/>
      <c r="M42" s="126"/>
    </row>
    <row r="43" spans="1:13" ht="15.75" thickBot="1">
      <c r="A43" s="242"/>
      <c r="B43" s="243"/>
      <c r="C43" s="242"/>
      <c r="D43" s="243"/>
      <c r="E43" s="35"/>
      <c r="F43" s="35"/>
      <c r="G43" s="35"/>
      <c r="H43" s="35"/>
      <c r="I43" s="35"/>
      <c r="J43" s="35"/>
      <c r="K43" s="35"/>
      <c r="L43" s="35"/>
      <c r="M43" s="126"/>
    </row>
    <row r="44" spans="1:13">
      <c r="A44" s="143" t="s">
        <v>91</v>
      </c>
      <c r="B44" s="144">
        <v>210</v>
      </c>
      <c r="C44" s="244">
        <v>10</v>
      </c>
      <c r="D44" s="244"/>
      <c r="E44" s="239">
        <f>B44/C44</f>
        <v>21</v>
      </c>
      <c r="F44" s="239"/>
      <c r="G44" s="35"/>
      <c r="H44" s="35"/>
      <c r="I44" s="35"/>
      <c r="J44" s="35"/>
      <c r="K44" s="35"/>
      <c r="L44" s="35"/>
      <c r="M44" s="126"/>
    </row>
    <row r="45" spans="1:13">
      <c r="A45" s="145" t="s">
        <v>92</v>
      </c>
      <c r="B45" s="146">
        <v>230</v>
      </c>
      <c r="C45" s="231">
        <v>12</v>
      </c>
      <c r="D45" s="231"/>
      <c r="E45" s="239">
        <f>B45/C45</f>
        <v>19.166666666666668</v>
      </c>
      <c r="F45" s="239"/>
      <c r="G45" s="35"/>
      <c r="H45" s="35"/>
      <c r="I45" s="35"/>
      <c r="J45" s="35"/>
      <c r="K45" s="35"/>
      <c r="L45" s="35"/>
      <c r="M45" s="126"/>
    </row>
    <row r="46" spans="1:13">
      <c r="A46" s="145" t="s">
        <v>93</v>
      </c>
      <c r="B46" s="146">
        <v>450</v>
      </c>
      <c r="C46" s="231">
        <v>16</v>
      </c>
      <c r="D46" s="231"/>
      <c r="E46" s="239">
        <f>B46/C46</f>
        <v>28.125</v>
      </c>
      <c r="F46" s="239"/>
      <c r="G46" s="35"/>
      <c r="H46" s="35"/>
      <c r="I46" s="35"/>
      <c r="J46" s="35"/>
      <c r="K46" s="35"/>
      <c r="L46" s="35"/>
      <c r="M46" s="126"/>
    </row>
    <row r="47" spans="1:13">
      <c r="A47" s="125"/>
      <c r="B47" s="35"/>
      <c r="C47" s="35"/>
      <c r="D47" s="35"/>
      <c r="E47" s="35"/>
      <c r="F47" s="35"/>
      <c r="G47" s="35"/>
      <c r="H47" s="35"/>
      <c r="I47" s="35"/>
      <c r="J47" s="35"/>
      <c r="K47" s="35"/>
      <c r="L47" s="35"/>
      <c r="M47" s="126"/>
    </row>
    <row r="48" spans="1:13">
      <c r="A48" s="125"/>
      <c r="B48" s="35"/>
      <c r="C48" s="35"/>
      <c r="D48" s="35"/>
      <c r="E48" s="35"/>
      <c r="F48" s="35"/>
      <c r="G48" s="35"/>
      <c r="H48" s="35"/>
      <c r="I48" s="35"/>
      <c r="J48" s="35"/>
      <c r="K48" s="35"/>
      <c r="L48" s="35"/>
      <c r="M48" s="126"/>
    </row>
    <row r="49" spans="1:13">
      <c r="A49" s="147" t="s">
        <v>99</v>
      </c>
      <c r="B49" s="35"/>
      <c r="C49" s="35"/>
      <c r="D49" s="35"/>
      <c r="E49" s="35"/>
      <c r="F49" s="35"/>
      <c r="G49" s="35"/>
      <c r="H49" s="35"/>
      <c r="I49" s="35"/>
      <c r="J49" s="35"/>
      <c r="K49" s="35"/>
      <c r="L49" s="35"/>
      <c r="M49" s="126"/>
    </row>
    <row r="50" spans="1:13">
      <c r="A50" s="224" t="s">
        <v>105</v>
      </c>
      <c r="B50" s="225"/>
      <c r="C50" s="225"/>
      <c r="D50" s="225"/>
      <c r="E50" s="225"/>
      <c r="F50" s="225"/>
      <c r="G50" s="225"/>
      <c r="H50" s="146">
        <f>'Financial Report'!E48-'Financial Report'!E16-'Financial Report'!E26</f>
        <v>17318.989999999998</v>
      </c>
      <c r="I50" s="35"/>
      <c r="J50" s="35"/>
      <c r="K50" s="35"/>
      <c r="L50" s="35"/>
      <c r="M50" s="126"/>
    </row>
    <row r="51" spans="1:13">
      <c r="A51" s="226" t="s">
        <v>106</v>
      </c>
      <c r="B51" s="227"/>
      <c r="C51" s="227"/>
      <c r="D51" s="227"/>
      <c r="E51" s="227"/>
      <c r="F51" s="227"/>
      <c r="G51" s="228"/>
      <c r="H51" s="148">
        <v>473</v>
      </c>
      <c r="I51" s="35"/>
      <c r="J51" s="35"/>
      <c r="K51" s="35"/>
      <c r="L51" s="35"/>
      <c r="M51" s="126"/>
    </row>
    <row r="52" spans="1:13">
      <c r="A52" s="125"/>
      <c r="B52" s="35"/>
      <c r="C52" s="35"/>
      <c r="D52" s="229" t="s">
        <v>100</v>
      </c>
      <c r="E52" s="229"/>
      <c r="F52" s="229"/>
      <c r="G52" s="229"/>
      <c r="H52" s="153">
        <f>H50/H51</f>
        <v>36.61520084566596</v>
      </c>
      <c r="I52" s="35"/>
      <c r="J52" s="35"/>
      <c r="K52" s="35"/>
      <c r="L52" s="35"/>
      <c r="M52" s="126"/>
    </row>
    <row r="53" spans="1:13">
      <c r="A53" s="125"/>
      <c r="B53" s="35"/>
      <c r="C53" s="35"/>
      <c r="D53" s="230" t="s">
        <v>101</v>
      </c>
      <c r="E53" s="230"/>
      <c r="F53" s="230"/>
      <c r="G53" s="230"/>
      <c r="H53" s="153">
        <f>H52/2</f>
        <v>18.30760042283298</v>
      </c>
      <c r="I53" s="35"/>
      <c r="J53" s="35"/>
      <c r="K53" s="35"/>
      <c r="L53" s="35"/>
      <c r="M53" s="126"/>
    </row>
    <row r="54" spans="1:13" ht="15.75" thickBot="1">
      <c r="A54" s="149"/>
      <c r="B54" s="150"/>
      <c r="C54" s="150"/>
      <c r="D54" s="150"/>
      <c r="E54" s="150"/>
      <c r="F54" s="150"/>
      <c r="G54" s="150"/>
      <c r="H54" s="150"/>
      <c r="I54" s="150"/>
      <c r="J54" s="150"/>
      <c r="K54" s="150"/>
      <c r="L54" s="150"/>
      <c r="M54" s="151"/>
    </row>
    <row r="55" spans="1:13">
      <c r="A55" s="35"/>
      <c r="B55" s="35"/>
      <c r="C55" s="35"/>
      <c r="D55" s="35"/>
      <c r="E55" s="35"/>
      <c r="F55" s="35"/>
      <c r="G55" s="35"/>
      <c r="H55" s="35"/>
      <c r="I55" s="35"/>
      <c r="J55" s="35"/>
      <c r="K55" s="35"/>
      <c r="L55" s="35"/>
      <c r="M55" s="35"/>
    </row>
    <row r="56" spans="1:13">
      <c r="A56" s="35"/>
      <c r="B56" s="35"/>
      <c r="C56" s="35"/>
      <c r="D56" s="35"/>
      <c r="E56" s="35"/>
      <c r="F56" s="35"/>
      <c r="G56" s="35"/>
      <c r="H56" s="35"/>
      <c r="I56" s="35"/>
      <c r="J56" s="35"/>
      <c r="K56" s="35"/>
      <c r="L56" s="35"/>
      <c r="M56" s="35"/>
    </row>
    <row r="57" spans="1:13">
      <c r="A57" s="35"/>
      <c r="B57" s="35"/>
      <c r="C57" s="35"/>
      <c r="D57" s="35"/>
      <c r="E57" s="35"/>
      <c r="F57" s="35"/>
      <c r="G57" s="35"/>
      <c r="H57" s="35"/>
      <c r="I57" s="35"/>
      <c r="J57" s="35"/>
      <c r="K57" s="35"/>
      <c r="L57" s="35"/>
      <c r="M57" s="35"/>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ht="15.75" thickBot="1"/>
    <row r="61" spans="1:13" ht="15.75" thickBot="1">
      <c r="A61" s="233" t="s">
        <v>111</v>
      </c>
      <c r="B61" s="234"/>
      <c r="C61" s="234"/>
      <c r="D61" s="234"/>
      <c r="E61" s="234"/>
      <c r="F61" s="234"/>
      <c r="G61" s="234"/>
      <c r="H61" s="234"/>
      <c r="I61" s="234"/>
      <c r="J61" s="234"/>
      <c r="K61" s="234"/>
      <c r="L61" s="234"/>
      <c r="M61" s="235"/>
    </row>
    <row r="62" spans="1:13" ht="15.75" thickBot="1">
      <c r="A62" s="122"/>
      <c r="B62" s="123"/>
      <c r="C62" s="123"/>
      <c r="D62" s="123"/>
      <c r="E62" s="123"/>
      <c r="F62" s="123"/>
      <c r="G62" s="123"/>
      <c r="H62" s="123"/>
      <c r="I62" s="123"/>
      <c r="J62" s="123"/>
      <c r="K62" s="123"/>
      <c r="L62" s="123"/>
      <c r="M62" s="124"/>
    </row>
    <row r="63" spans="1:13" ht="15.75" thickBot="1">
      <c r="A63" s="125"/>
      <c r="B63" s="236" t="s">
        <v>102</v>
      </c>
      <c r="C63" s="237"/>
      <c r="D63" s="237"/>
      <c r="E63" s="237"/>
      <c r="F63" s="237"/>
      <c r="G63" s="237"/>
      <c r="H63" s="237"/>
      <c r="I63" s="237"/>
      <c r="J63" s="237"/>
      <c r="K63" s="237"/>
      <c r="L63" s="238"/>
      <c r="M63" s="126"/>
    </row>
    <row r="64" spans="1:13" ht="15.75" thickBot="1">
      <c r="A64" s="125"/>
      <c r="B64" s="152" t="s">
        <v>90</v>
      </c>
      <c r="C64" s="128"/>
      <c r="D64" s="152" t="s">
        <v>91</v>
      </c>
      <c r="E64" s="128"/>
      <c r="F64" s="152" t="s">
        <v>92</v>
      </c>
      <c r="G64" s="128"/>
      <c r="H64" s="152" t="s">
        <v>93</v>
      </c>
      <c r="I64" s="128"/>
      <c r="J64" s="152" t="s">
        <v>103</v>
      </c>
      <c r="K64" s="128"/>
      <c r="L64" s="152" t="s">
        <v>104</v>
      </c>
      <c r="M64" s="126"/>
    </row>
    <row r="65" spans="1:13">
      <c r="A65" s="125" t="s">
        <v>94</v>
      </c>
      <c r="B65" s="129">
        <f>E71</f>
        <v>11</v>
      </c>
      <c r="C65" s="9"/>
      <c r="D65" s="129">
        <f>E71</f>
        <v>11</v>
      </c>
      <c r="E65" s="9"/>
      <c r="F65" s="129">
        <f>E71</f>
        <v>11</v>
      </c>
      <c r="G65" s="9"/>
      <c r="H65" s="129">
        <f>E71</f>
        <v>11</v>
      </c>
      <c r="I65" s="9"/>
      <c r="J65" s="129">
        <f>E71</f>
        <v>11</v>
      </c>
      <c r="K65" s="9"/>
      <c r="L65" s="129">
        <f>E71</f>
        <v>11</v>
      </c>
      <c r="M65" s="126"/>
    </row>
    <row r="66" spans="1:13">
      <c r="A66" s="125" t="s">
        <v>95</v>
      </c>
      <c r="B66" s="130">
        <v>0</v>
      </c>
      <c r="C66" s="9"/>
      <c r="D66" s="130" t="e">
        <f>E75</f>
        <v>#VALUE!</v>
      </c>
      <c r="E66" s="9"/>
      <c r="F66" s="130" t="e">
        <f>E76</f>
        <v>#VALUE!</v>
      </c>
      <c r="G66" s="9"/>
      <c r="H66" s="130" t="e">
        <f>E77</f>
        <v>#VALUE!</v>
      </c>
      <c r="I66" s="9"/>
      <c r="J66" s="130" t="e">
        <f>E78</f>
        <v>#VALUE!</v>
      </c>
      <c r="K66" s="9"/>
      <c r="L66" s="130" t="e">
        <f>E79</f>
        <v>#VALUE!</v>
      </c>
      <c r="M66" s="126"/>
    </row>
    <row r="67" spans="1:13" ht="15.75" thickBot="1">
      <c r="A67" s="125" t="s">
        <v>96</v>
      </c>
      <c r="B67" s="131">
        <f>H85</f>
        <v>18.30760042283298</v>
      </c>
      <c r="C67" s="9"/>
      <c r="D67" s="131">
        <f>H85</f>
        <v>18.30760042283298</v>
      </c>
      <c r="E67" s="9"/>
      <c r="F67" s="131">
        <f>H85</f>
        <v>18.30760042283298</v>
      </c>
      <c r="G67" s="9"/>
      <c r="H67" s="131">
        <f>H85</f>
        <v>18.30760042283298</v>
      </c>
      <c r="I67" s="9"/>
      <c r="J67" s="131">
        <f>H85</f>
        <v>18.30760042283298</v>
      </c>
      <c r="K67" s="9"/>
      <c r="L67" s="131">
        <f>H85</f>
        <v>18.30760042283298</v>
      </c>
      <c r="M67" s="126"/>
    </row>
    <row r="68" spans="1:13" ht="15.75" thickBot="1">
      <c r="A68" s="125"/>
      <c r="B68" s="132"/>
      <c r="C68" s="133"/>
      <c r="D68" s="133"/>
      <c r="E68" s="133"/>
      <c r="F68" s="133"/>
      <c r="G68" s="133"/>
      <c r="H68" s="134"/>
      <c r="I68" s="133"/>
      <c r="J68" s="134"/>
      <c r="K68" s="133"/>
      <c r="L68" s="134"/>
      <c r="M68" s="126"/>
    </row>
    <row r="69" spans="1:13" ht="15.75" thickBot="1">
      <c r="A69" s="135" t="s">
        <v>69</v>
      </c>
      <c r="B69" s="136">
        <f>SUM(B65:B67)</f>
        <v>29.30760042283298</v>
      </c>
      <c r="C69" s="137"/>
      <c r="D69" s="136" t="e">
        <f t="shared" ref="D69" si="1">SUM(D65:D67)</f>
        <v>#VALUE!</v>
      </c>
      <c r="E69" s="137"/>
      <c r="F69" s="136" t="e">
        <f t="shared" ref="F69" si="2">SUM(F65:F67)</f>
        <v>#VALUE!</v>
      </c>
      <c r="G69" s="137"/>
      <c r="H69" s="136" t="e">
        <f t="shared" ref="H69" si="3">SUM(H65:H67)</f>
        <v>#VALUE!</v>
      </c>
      <c r="I69" s="137"/>
      <c r="J69" s="136" t="e">
        <f t="shared" ref="J69" si="4">SUM(J65:J67)</f>
        <v>#VALUE!</v>
      </c>
      <c r="K69" s="137"/>
      <c r="L69" s="136" t="e">
        <f t="shared" ref="L69" si="5">SUM(L65:L67)</f>
        <v>#VALUE!</v>
      </c>
      <c r="M69" s="126"/>
    </row>
    <row r="70" spans="1:13">
      <c r="A70" s="125"/>
      <c r="B70" s="35"/>
      <c r="C70" s="35"/>
      <c r="D70" s="35"/>
      <c r="E70" s="35"/>
      <c r="F70" s="35"/>
      <c r="G70" s="35"/>
      <c r="H70" s="35"/>
      <c r="I70" s="35"/>
      <c r="J70" s="35"/>
      <c r="K70" s="35"/>
      <c r="L70" s="35"/>
      <c r="M70" s="126"/>
    </row>
    <row r="71" spans="1:13">
      <c r="A71" s="140" t="s">
        <v>97</v>
      </c>
      <c r="B71" s="101"/>
      <c r="C71" s="101"/>
      <c r="D71" s="101"/>
      <c r="E71" s="239">
        <v>11</v>
      </c>
      <c r="F71" s="239"/>
      <c r="G71" s="35"/>
      <c r="H71" s="35"/>
      <c r="I71" s="35"/>
      <c r="J71" s="35"/>
      <c r="K71" s="35"/>
      <c r="L71" s="35"/>
      <c r="M71" s="126"/>
    </row>
    <row r="72" spans="1:13" ht="15.75" thickBot="1">
      <c r="A72" s="141"/>
      <c r="B72" s="35"/>
      <c r="C72" s="35"/>
      <c r="D72" s="35"/>
      <c r="E72" s="142"/>
      <c r="F72" s="142"/>
      <c r="G72" s="35"/>
      <c r="H72" s="35"/>
      <c r="I72" s="35"/>
      <c r="J72" s="35"/>
      <c r="K72" s="35"/>
      <c r="L72" s="35"/>
      <c r="M72" s="126"/>
    </row>
    <row r="73" spans="1:13">
      <c r="A73" s="240" t="s">
        <v>107</v>
      </c>
      <c r="B73" s="241"/>
      <c r="C73" s="240" t="s">
        <v>98</v>
      </c>
      <c r="D73" s="241"/>
      <c r="E73" s="35"/>
      <c r="F73" s="35"/>
      <c r="G73" s="35"/>
      <c r="H73" s="35"/>
      <c r="I73" s="35"/>
      <c r="J73" s="35"/>
      <c r="K73" s="35"/>
      <c r="L73" s="35"/>
      <c r="M73" s="126"/>
    </row>
    <row r="74" spans="1:13" ht="15.75" thickBot="1">
      <c r="A74" s="242"/>
      <c r="B74" s="243"/>
      <c r="C74" s="242"/>
      <c r="D74" s="243"/>
      <c r="E74" s="35"/>
      <c r="F74" s="35"/>
      <c r="G74" s="35"/>
      <c r="H74" s="35"/>
      <c r="I74" s="35"/>
      <c r="J74" s="35"/>
      <c r="K74" s="35"/>
      <c r="L74" s="35"/>
      <c r="M74" s="126"/>
    </row>
    <row r="75" spans="1:13">
      <c r="A75" s="143" t="s">
        <v>91</v>
      </c>
      <c r="B75" s="144" t="s">
        <v>108</v>
      </c>
      <c r="C75" s="244">
        <v>10</v>
      </c>
      <c r="D75" s="244"/>
      <c r="E75" s="232" t="e">
        <f>B75/C75</f>
        <v>#VALUE!</v>
      </c>
      <c r="F75" s="232"/>
      <c r="G75" s="35"/>
      <c r="H75" s="35"/>
      <c r="I75" s="35"/>
      <c r="J75" s="35"/>
      <c r="K75" s="35"/>
      <c r="L75" s="35"/>
      <c r="M75" s="126"/>
    </row>
    <row r="76" spans="1:13">
      <c r="A76" s="145" t="s">
        <v>92</v>
      </c>
      <c r="B76" s="146" t="s">
        <v>108</v>
      </c>
      <c r="C76" s="231">
        <v>12</v>
      </c>
      <c r="D76" s="231"/>
      <c r="E76" s="232" t="e">
        <f>B76/C76</f>
        <v>#VALUE!</v>
      </c>
      <c r="F76" s="232"/>
      <c r="G76" s="35"/>
      <c r="H76" s="35"/>
      <c r="I76" s="35"/>
      <c r="J76" s="35"/>
      <c r="K76" s="35"/>
      <c r="L76" s="35"/>
      <c r="M76" s="126"/>
    </row>
    <row r="77" spans="1:13">
      <c r="A77" s="145" t="s">
        <v>93</v>
      </c>
      <c r="B77" s="146" t="s">
        <v>108</v>
      </c>
      <c r="C77" s="231">
        <v>16</v>
      </c>
      <c r="D77" s="231"/>
      <c r="E77" s="232" t="e">
        <f>B77/C77</f>
        <v>#VALUE!</v>
      </c>
      <c r="F77" s="232"/>
      <c r="G77" s="35"/>
      <c r="H77" s="35"/>
      <c r="I77" s="35"/>
      <c r="J77" s="35"/>
      <c r="K77" s="35"/>
      <c r="L77" s="35"/>
      <c r="M77" s="126"/>
    </row>
    <row r="78" spans="1:13">
      <c r="A78" s="145" t="s">
        <v>103</v>
      </c>
      <c r="B78" s="146" t="s">
        <v>108</v>
      </c>
      <c r="C78" s="231">
        <v>16</v>
      </c>
      <c r="D78" s="231"/>
      <c r="E78" s="232" t="e">
        <f t="shared" ref="E78:E79" si="6">B78/C78</f>
        <v>#VALUE!</v>
      </c>
      <c r="F78" s="232"/>
      <c r="G78" s="35"/>
      <c r="H78" s="35"/>
      <c r="I78" s="35"/>
      <c r="J78" s="35"/>
      <c r="K78" s="35"/>
      <c r="L78" s="35"/>
      <c r="M78" s="126"/>
    </row>
    <row r="79" spans="1:13">
      <c r="A79" s="145" t="s">
        <v>104</v>
      </c>
      <c r="B79" s="146" t="s">
        <v>108</v>
      </c>
      <c r="C79" s="231">
        <v>16</v>
      </c>
      <c r="D79" s="231"/>
      <c r="E79" s="232" t="e">
        <f t="shared" si="6"/>
        <v>#VALUE!</v>
      </c>
      <c r="F79" s="232"/>
      <c r="G79" s="35"/>
      <c r="H79" s="35"/>
      <c r="I79" s="35"/>
      <c r="J79" s="35"/>
      <c r="K79" s="35"/>
      <c r="L79" s="35"/>
      <c r="M79" s="126"/>
    </row>
    <row r="80" spans="1:13">
      <c r="A80" s="125"/>
      <c r="B80" s="35"/>
      <c r="C80" s="35"/>
      <c r="D80" s="35"/>
      <c r="E80" s="35"/>
      <c r="F80" s="35"/>
      <c r="G80" s="35"/>
      <c r="H80" s="35"/>
      <c r="I80" s="35"/>
      <c r="J80" s="35"/>
      <c r="K80" s="35"/>
      <c r="L80" s="35"/>
      <c r="M80" s="126"/>
    </row>
    <row r="81" spans="1:13">
      <c r="A81" s="147" t="s">
        <v>99</v>
      </c>
      <c r="B81" s="35"/>
      <c r="C81" s="35"/>
      <c r="D81" s="35"/>
      <c r="E81" s="35"/>
      <c r="F81" s="35"/>
      <c r="G81" s="35"/>
      <c r="H81" s="35"/>
      <c r="I81" s="35"/>
      <c r="J81" s="35"/>
      <c r="K81" s="35"/>
      <c r="L81" s="35"/>
      <c r="M81" s="126"/>
    </row>
    <row r="82" spans="1:13">
      <c r="A82" s="224" t="s">
        <v>105</v>
      </c>
      <c r="B82" s="225"/>
      <c r="C82" s="225"/>
      <c r="D82" s="225"/>
      <c r="E82" s="225"/>
      <c r="F82" s="225"/>
      <c r="G82" s="225"/>
      <c r="H82" s="146">
        <f>'Financial Report'!E48-'Financial Report'!E16-'Financial Report'!E26</f>
        <v>17318.989999999998</v>
      </c>
      <c r="I82" s="35"/>
      <c r="J82" s="35"/>
      <c r="K82" s="35"/>
      <c r="L82" s="35"/>
      <c r="M82" s="126"/>
    </row>
    <row r="83" spans="1:13">
      <c r="A83" s="226" t="s">
        <v>106</v>
      </c>
      <c r="B83" s="227"/>
      <c r="C83" s="227"/>
      <c r="D83" s="227"/>
      <c r="E83" s="227"/>
      <c r="F83" s="227"/>
      <c r="G83" s="228"/>
      <c r="H83" s="148">
        <v>473</v>
      </c>
      <c r="I83" s="35"/>
      <c r="J83" s="35"/>
      <c r="K83" s="35"/>
      <c r="L83" s="35"/>
      <c r="M83" s="126"/>
    </row>
    <row r="84" spans="1:13">
      <c r="A84" s="125"/>
      <c r="B84" s="35"/>
      <c r="C84" s="35"/>
      <c r="D84" s="229" t="s">
        <v>100</v>
      </c>
      <c r="E84" s="229"/>
      <c r="F84" s="229"/>
      <c r="G84" s="229"/>
      <c r="H84" s="153">
        <f>H82/H83</f>
        <v>36.61520084566596</v>
      </c>
      <c r="I84" s="35"/>
      <c r="J84" s="35"/>
      <c r="K84" s="35"/>
      <c r="L84" s="35"/>
      <c r="M84" s="126"/>
    </row>
    <row r="85" spans="1:13">
      <c r="A85" s="125"/>
      <c r="B85" s="35"/>
      <c r="C85" s="35"/>
      <c r="D85" s="230" t="s">
        <v>101</v>
      </c>
      <c r="E85" s="230"/>
      <c r="F85" s="230"/>
      <c r="G85" s="230"/>
      <c r="H85" s="153">
        <f>H84/2</f>
        <v>18.30760042283298</v>
      </c>
      <c r="I85" s="35"/>
      <c r="J85" s="35"/>
      <c r="K85" s="35"/>
      <c r="L85" s="35"/>
      <c r="M85" s="126"/>
    </row>
    <row r="86" spans="1:13" ht="15.75" thickBot="1">
      <c r="A86" s="149"/>
      <c r="B86" s="150"/>
      <c r="C86" s="150"/>
      <c r="D86" s="150"/>
      <c r="E86" s="150"/>
      <c r="F86" s="150"/>
      <c r="G86" s="150"/>
      <c r="H86" s="150"/>
      <c r="I86" s="150"/>
      <c r="J86" s="150"/>
      <c r="K86" s="150"/>
      <c r="L86" s="150"/>
      <c r="M86" s="151"/>
    </row>
  </sheetData>
  <mergeCells count="45">
    <mergeCell ref="A1:M1"/>
    <mergeCell ref="A2:M2"/>
    <mergeCell ref="A3:L3"/>
    <mergeCell ref="A42:B43"/>
    <mergeCell ref="C42:D43"/>
    <mergeCell ref="A9:M11"/>
    <mergeCell ref="A13:M13"/>
    <mergeCell ref="A17:M18"/>
    <mergeCell ref="A20:G20"/>
    <mergeCell ref="A21:G21"/>
    <mergeCell ref="A23:M24"/>
    <mergeCell ref="A27:M27"/>
    <mergeCell ref="A28:M28"/>
    <mergeCell ref="A30:M30"/>
    <mergeCell ref="B32:H32"/>
    <mergeCell ref="E40:F40"/>
    <mergeCell ref="C44:D44"/>
    <mergeCell ref="E44:F44"/>
    <mergeCell ref="C45:D45"/>
    <mergeCell ref="E45:F45"/>
    <mergeCell ref="C46:D46"/>
    <mergeCell ref="E46:F46"/>
    <mergeCell ref="C76:D76"/>
    <mergeCell ref="E76:F76"/>
    <mergeCell ref="A50:G50"/>
    <mergeCell ref="A51:G51"/>
    <mergeCell ref="D52:G52"/>
    <mergeCell ref="D53:G53"/>
    <mergeCell ref="A61:M61"/>
    <mergeCell ref="B63:L63"/>
    <mergeCell ref="E71:F71"/>
    <mergeCell ref="A73:B74"/>
    <mergeCell ref="C73:D74"/>
    <mergeCell ref="C75:D75"/>
    <mergeCell ref="E75:F75"/>
    <mergeCell ref="A82:G82"/>
    <mergeCell ref="A83:G83"/>
    <mergeCell ref="D84:G84"/>
    <mergeCell ref="D85:G85"/>
    <mergeCell ref="C77:D77"/>
    <mergeCell ref="E77:F77"/>
    <mergeCell ref="C78:D78"/>
    <mergeCell ref="E78:F78"/>
    <mergeCell ref="C79:D79"/>
    <mergeCell ref="E79:F79"/>
  </mergeCells>
  <pageMargins left="0.7" right="0.7" top="0.75" bottom="0.75" header="0.3" footer="0.3"/>
  <pageSetup scale="85" orientation="portrait" r:id="rId1"/>
  <drawing r:id="rId2"/>
</worksheet>
</file>

<file path=xl/worksheets/sheet7.xml><?xml version="1.0" encoding="utf-8"?>
<worksheet xmlns="http://schemas.openxmlformats.org/spreadsheetml/2006/main" xmlns:r="http://schemas.openxmlformats.org/officeDocument/2006/relationships">
  <dimension ref="A1:N49"/>
  <sheetViews>
    <sheetView tabSelected="1" workbookViewId="0">
      <selection activeCell="G32" sqref="G32"/>
    </sheetView>
  </sheetViews>
  <sheetFormatPr defaultRowHeight="15"/>
  <cols>
    <col min="1" max="7" width="20" customWidth="1"/>
    <col min="8" max="8" width="22.5703125" customWidth="1"/>
  </cols>
  <sheetData>
    <row r="1" spans="1:14" ht="26.25">
      <c r="A1" s="187" t="s">
        <v>53</v>
      </c>
      <c r="B1" s="187"/>
      <c r="C1" s="187"/>
      <c r="D1" s="187"/>
      <c r="E1" s="187"/>
      <c r="F1" s="187"/>
      <c r="G1" s="187"/>
    </row>
    <row r="2" spans="1:14" ht="18.75">
      <c r="A2" s="188" t="s">
        <v>209</v>
      </c>
      <c r="B2" s="188"/>
      <c r="C2" s="188"/>
      <c r="D2" s="188"/>
      <c r="E2" s="188"/>
      <c r="F2" s="188"/>
      <c r="G2" s="188"/>
    </row>
    <row r="3" spans="1:14">
      <c r="A3" s="193"/>
      <c r="B3" s="193"/>
      <c r="C3" s="193"/>
      <c r="D3" s="193"/>
      <c r="E3" s="193"/>
      <c r="F3" s="193"/>
      <c r="G3" s="193"/>
      <c r="H3" s="172"/>
      <c r="I3" s="172"/>
      <c r="J3" s="172"/>
      <c r="K3" s="172"/>
      <c r="L3" s="172"/>
      <c r="M3" s="172"/>
      <c r="N3" s="172"/>
    </row>
    <row r="7" spans="1:14" ht="15.75" thickBot="1">
      <c r="A7" s="171" t="s">
        <v>114</v>
      </c>
      <c r="B7" s="171" t="s">
        <v>115</v>
      </c>
      <c r="C7" s="171" t="s">
        <v>116</v>
      </c>
      <c r="D7" s="171" t="s">
        <v>117</v>
      </c>
      <c r="E7" s="171" t="s">
        <v>117</v>
      </c>
      <c r="F7" s="171" t="s">
        <v>117</v>
      </c>
      <c r="G7" s="171" t="s">
        <v>118</v>
      </c>
    </row>
    <row r="8" spans="1:14">
      <c r="A8" s="161" t="s">
        <v>119</v>
      </c>
      <c r="B8" s="162" t="s">
        <v>248</v>
      </c>
      <c r="C8" s="162" t="s">
        <v>108</v>
      </c>
      <c r="D8" s="162" t="s">
        <v>108</v>
      </c>
      <c r="E8" s="162" t="s">
        <v>108</v>
      </c>
      <c r="F8" s="162" t="s">
        <v>108</v>
      </c>
      <c r="G8" s="163">
        <v>2</v>
      </c>
    </row>
    <row r="9" spans="1:14">
      <c r="A9" s="164"/>
      <c r="B9" s="148" t="s">
        <v>93</v>
      </c>
      <c r="C9" s="148" t="s">
        <v>108</v>
      </c>
      <c r="D9" s="148" t="s">
        <v>108</v>
      </c>
      <c r="E9" s="148" t="s">
        <v>108</v>
      </c>
      <c r="F9" s="148" t="s">
        <v>108</v>
      </c>
      <c r="G9" s="165"/>
    </row>
    <row r="10" spans="1:14" ht="6.75" customHeight="1">
      <c r="A10" s="164"/>
      <c r="B10" s="148"/>
      <c r="C10" s="148"/>
      <c r="D10" s="148"/>
      <c r="E10" s="148"/>
      <c r="F10" s="148"/>
      <c r="G10" s="165"/>
    </row>
    <row r="11" spans="1:14">
      <c r="A11" s="164" t="s">
        <v>120</v>
      </c>
      <c r="B11" s="148" t="s">
        <v>126</v>
      </c>
      <c r="C11" s="148" t="s">
        <v>134</v>
      </c>
      <c r="D11" s="148" t="s">
        <v>135</v>
      </c>
      <c r="E11" s="148"/>
      <c r="F11" s="148"/>
      <c r="G11" s="165">
        <v>18</v>
      </c>
    </row>
    <row r="12" spans="1:14" ht="6.75" customHeight="1">
      <c r="A12" s="166"/>
      <c r="B12" s="160"/>
      <c r="C12" s="160"/>
      <c r="D12" s="160"/>
      <c r="E12" s="160"/>
      <c r="F12" s="160"/>
      <c r="G12" s="167"/>
    </row>
    <row r="13" spans="1:14">
      <c r="A13" s="164" t="s">
        <v>121</v>
      </c>
      <c r="B13" s="148" t="s">
        <v>123</v>
      </c>
      <c r="C13" s="180" t="s">
        <v>200</v>
      </c>
      <c r="D13" s="180" t="s">
        <v>201</v>
      </c>
      <c r="E13" s="180" t="s">
        <v>204</v>
      </c>
      <c r="F13" s="148"/>
      <c r="G13" s="165">
        <v>9</v>
      </c>
    </row>
    <row r="14" spans="1:14">
      <c r="A14" s="164" t="s">
        <v>121</v>
      </c>
      <c r="B14" s="148" t="s">
        <v>123</v>
      </c>
      <c r="C14" s="180" t="s">
        <v>202</v>
      </c>
      <c r="D14" s="180" t="s">
        <v>203</v>
      </c>
      <c r="E14" s="180" t="s">
        <v>205</v>
      </c>
      <c r="F14" s="148"/>
      <c r="G14" s="165">
        <v>9</v>
      </c>
    </row>
    <row r="15" spans="1:14">
      <c r="A15" s="164" t="s">
        <v>121</v>
      </c>
      <c r="B15" s="148" t="s">
        <v>123</v>
      </c>
      <c r="C15" s="180" t="s">
        <v>206</v>
      </c>
      <c r="D15" s="180" t="s">
        <v>207</v>
      </c>
      <c r="E15" s="180" t="s">
        <v>208</v>
      </c>
      <c r="F15" s="148"/>
      <c r="G15" s="165">
        <v>8</v>
      </c>
    </row>
    <row r="16" spans="1:14" ht="9.75" customHeight="1">
      <c r="A16" s="164"/>
      <c r="B16" s="148"/>
      <c r="C16" s="148"/>
      <c r="D16" s="148"/>
      <c r="E16" s="148"/>
      <c r="F16" s="148"/>
      <c r="G16" s="165"/>
    </row>
    <row r="17" spans="1:8">
      <c r="A17" s="164" t="s">
        <v>122</v>
      </c>
      <c r="B17" s="148" t="s">
        <v>124</v>
      </c>
      <c r="C17" s="180" t="s">
        <v>211</v>
      </c>
      <c r="D17" s="180" t="s">
        <v>212</v>
      </c>
      <c r="E17" s="148"/>
      <c r="F17" s="148"/>
      <c r="G17" s="165">
        <v>8</v>
      </c>
    </row>
    <row r="18" spans="1:8">
      <c r="A18" s="164" t="s">
        <v>122</v>
      </c>
      <c r="B18" s="148" t="s">
        <v>124</v>
      </c>
      <c r="C18" s="180" t="s">
        <v>210</v>
      </c>
      <c r="D18" s="180" t="s">
        <v>213</v>
      </c>
      <c r="E18" s="148"/>
      <c r="F18" s="148"/>
      <c r="G18" s="165">
        <v>8</v>
      </c>
    </row>
    <row r="19" spans="1:8" ht="9.75" customHeight="1">
      <c r="A19" s="166"/>
      <c r="B19" s="160"/>
      <c r="C19" s="160"/>
      <c r="D19" s="160"/>
      <c r="E19" s="160"/>
      <c r="F19" s="160"/>
      <c r="G19" s="167"/>
    </row>
    <row r="20" spans="1:8">
      <c r="A20" s="164" t="s">
        <v>244</v>
      </c>
      <c r="B20" s="148" t="s">
        <v>125</v>
      </c>
      <c r="C20" s="180" t="s">
        <v>214</v>
      </c>
      <c r="D20" s="183" t="s">
        <v>247</v>
      </c>
      <c r="E20" s="183"/>
      <c r="F20" s="148"/>
      <c r="G20" s="165" t="s">
        <v>108</v>
      </c>
    </row>
    <row r="21" spans="1:8">
      <c r="A21" s="164" t="s">
        <v>244</v>
      </c>
      <c r="B21" s="148" t="s">
        <v>125</v>
      </c>
      <c r="C21" s="180" t="s">
        <v>215</v>
      </c>
      <c r="D21" s="183" t="s">
        <v>219</v>
      </c>
      <c r="E21" s="180"/>
      <c r="F21" s="148"/>
      <c r="G21" s="165" t="s">
        <v>108</v>
      </c>
    </row>
    <row r="22" spans="1:8">
      <c r="A22" s="164" t="s">
        <v>244</v>
      </c>
      <c r="B22" s="183" t="s">
        <v>125</v>
      </c>
      <c r="C22" s="183" t="s">
        <v>108</v>
      </c>
      <c r="D22" s="183" t="s">
        <v>108</v>
      </c>
      <c r="E22" s="183"/>
      <c r="F22" s="148"/>
      <c r="G22" s="165" t="s">
        <v>108</v>
      </c>
    </row>
    <row r="23" spans="1:8" ht="12.75" customHeight="1">
      <c r="A23" s="166"/>
      <c r="B23" s="160"/>
      <c r="C23" s="160"/>
      <c r="D23" s="160"/>
      <c r="E23" s="160"/>
      <c r="F23" s="160"/>
      <c r="G23" s="167"/>
    </row>
    <row r="24" spans="1:8" s="256" customFormat="1" ht="12.75" customHeight="1">
      <c r="A24" s="254" t="s">
        <v>246</v>
      </c>
      <c r="B24" s="255" t="s">
        <v>125</v>
      </c>
      <c r="C24" s="255" t="s">
        <v>108</v>
      </c>
      <c r="D24" s="255" t="s">
        <v>216</v>
      </c>
      <c r="E24" s="255" t="s">
        <v>108</v>
      </c>
      <c r="F24" s="255"/>
      <c r="G24" s="259" t="s">
        <v>108</v>
      </c>
    </row>
    <row r="25" spans="1:8" s="260" customFormat="1" ht="12.75" customHeight="1">
      <c r="A25" s="257" t="s">
        <v>246</v>
      </c>
      <c r="B25" s="258" t="s">
        <v>125</v>
      </c>
      <c r="C25" s="258" t="s">
        <v>108</v>
      </c>
      <c r="D25" s="258" t="s">
        <v>218</v>
      </c>
      <c r="E25" s="258" t="s">
        <v>217</v>
      </c>
      <c r="F25" s="258"/>
      <c r="G25" s="259" t="s">
        <v>108</v>
      </c>
    </row>
    <row r="26" spans="1:8" s="261" customFormat="1" ht="12.75" customHeight="1">
      <c r="A26" s="166"/>
      <c r="B26" s="160"/>
      <c r="C26" s="160"/>
      <c r="D26" s="160"/>
      <c r="E26" s="160"/>
      <c r="F26" s="160"/>
      <c r="G26" s="167"/>
    </row>
    <row r="27" spans="1:8" s="260" customFormat="1" ht="12.75" customHeight="1">
      <c r="A27" s="257" t="s">
        <v>250</v>
      </c>
      <c r="B27" s="258" t="s">
        <v>127</v>
      </c>
      <c r="C27" s="258" t="s">
        <v>200</v>
      </c>
      <c r="D27" s="258" t="s">
        <v>223</v>
      </c>
      <c r="E27" s="258"/>
      <c r="F27" s="258"/>
      <c r="G27" s="259" t="s">
        <v>108</v>
      </c>
    </row>
    <row r="28" spans="1:8" s="260" customFormat="1" ht="12.75" customHeight="1">
      <c r="A28" s="257" t="s">
        <v>250</v>
      </c>
      <c r="B28" s="258" t="s">
        <v>127</v>
      </c>
      <c r="C28" s="258" t="s">
        <v>108</v>
      </c>
      <c r="D28" s="258" t="s">
        <v>108</v>
      </c>
      <c r="E28" s="258"/>
      <c r="F28" s="258"/>
      <c r="G28" s="259" t="s">
        <v>108</v>
      </c>
    </row>
    <row r="29" spans="1:8" s="260" customFormat="1" ht="12.75" customHeight="1">
      <c r="A29" s="257" t="s">
        <v>250</v>
      </c>
      <c r="B29" s="258" t="s">
        <v>127</v>
      </c>
      <c r="C29" s="258" t="s">
        <v>108</v>
      </c>
      <c r="D29" s="258" t="s">
        <v>108</v>
      </c>
      <c r="E29" s="258"/>
      <c r="F29" s="258"/>
      <c r="G29" s="259" t="s">
        <v>108</v>
      </c>
    </row>
    <row r="30" spans="1:8" s="261" customFormat="1" ht="12.75" customHeight="1">
      <c r="A30" s="166"/>
      <c r="B30" s="160"/>
      <c r="C30" s="160"/>
      <c r="D30" s="160"/>
      <c r="E30" s="160"/>
      <c r="F30" s="160"/>
      <c r="G30" s="167"/>
    </row>
    <row r="31" spans="1:8">
      <c r="A31" s="164" t="s">
        <v>249</v>
      </c>
      <c r="B31" s="148" t="s">
        <v>127</v>
      </c>
      <c r="C31" s="180" t="s">
        <v>220</v>
      </c>
      <c r="D31" s="183" t="s">
        <v>108</v>
      </c>
      <c r="E31" s="180"/>
      <c r="F31" s="148"/>
      <c r="G31" s="165" t="s">
        <v>108</v>
      </c>
      <c r="H31" s="182"/>
    </row>
    <row r="32" spans="1:8">
      <c r="A32" s="164" t="s">
        <v>249</v>
      </c>
      <c r="B32" s="148" t="s">
        <v>127</v>
      </c>
      <c r="C32" s="180" t="s">
        <v>221</v>
      </c>
      <c r="D32" s="180" t="s">
        <v>222</v>
      </c>
      <c r="E32" s="148"/>
      <c r="F32" s="148"/>
      <c r="G32" s="165" t="s">
        <v>108</v>
      </c>
    </row>
    <row r="33" spans="1:7" ht="6.75" customHeight="1">
      <c r="A33" s="166"/>
      <c r="B33" s="160"/>
      <c r="C33" s="160"/>
      <c r="D33" s="160"/>
      <c r="E33" s="160"/>
      <c r="F33" s="160"/>
      <c r="G33" s="167"/>
    </row>
    <row r="34" spans="1:7">
      <c r="A34" s="164" t="s">
        <v>128</v>
      </c>
      <c r="B34" s="148" t="s">
        <v>131</v>
      </c>
      <c r="C34" s="180" t="s">
        <v>225</v>
      </c>
      <c r="D34" s="180" t="s">
        <v>226</v>
      </c>
      <c r="E34" s="148"/>
      <c r="F34" s="148"/>
      <c r="G34" s="165">
        <v>10</v>
      </c>
    </row>
    <row r="35" spans="1:7">
      <c r="A35" s="164" t="s">
        <v>128</v>
      </c>
      <c r="B35" s="148" t="s">
        <v>131</v>
      </c>
      <c r="C35" s="180" t="s">
        <v>215</v>
      </c>
      <c r="D35" s="180" t="s">
        <v>227</v>
      </c>
      <c r="E35" s="148"/>
      <c r="F35" s="148"/>
      <c r="G35" s="165">
        <v>10</v>
      </c>
    </row>
    <row r="36" spans="1:7">
      <c r="A36" s="164" t="s">
        <v>128</v>
      </c>
      <c r="B36" s="148" t="s">
        <v>132</v>
      </c>
      <c r="C36" s="180" t="s">
        <v>224</v>
      </c>
      <c r="D36" s="180" t="s">
        <v>228</v>
      </c>
      <c r="E36" s="183" t="s">
        <v>245</v>
      </c>
      <c r="F36" s="148"/>
      <c r="G36" s="165">
        <v>9</v>
      </c>
    </row>
    <row r="37" spans="1:7">
      <c r="A37" s="164" t="s">
        <v>128</v>
      </c>
      <c r="B37" s="148" t="s">
        <v>132</v>
      </c>
      <c r="C37" s="183" t="s">
        <v>243</v>
      </c>
      <c r="D37" s="183" t="s">
        <v>230</v>
      </c>
      <c r="E37" s="148"/>
      <c r="F37" s="148"/>
      <c r="G37" s="165">
        <v>9</v>
      </c>
    </row>
    <row r="38" spans="1:7" ht="6.75" customHeight="1">
      <c r="A38" s="166"/>
      <c r="B38" s="160"/>
      <c r="C38" s="160"/>
      <c r="D38" s="160"/>
      <c r="E38" s="160"/>
      <c r="F38" s="160"/>
      <c r="G38" s="167"/>
    </row>
    <row r="39" spans="1:7">
      <c r="A39" s="164" t="s">
        <v>128</v>
      </c>
      <c r="B39" s="180" t="s">
        <v>133</v>
      </c>
      <c r="C39" s="180" t="s">
        <v>229</v>
      </c>
      <c r="D39" s="180" t="s">
        <v>217</v>
      </c>
      <c r="E39" s="180" t="s">
        <v>230</v>
      </c>
      <c r="F39" s="148"/>
      <c r="G39" s="165">
        <v>10</v>
      </c>
    </row>
    <row r="40" spans="1:7">
      <c r="A40" s="164" t="s">
        <v>128</v>
      </c>
      <c r="B40" s="148" t="s">
        <v>133</v>
      </c>
      <c r="C40" s="180" t="s">
        <v>220</v>
      </c>
      <c r="D40" s="180" t="s">
        <v>231</v>
      </c>
      <c r="E40" s="180" t="s">
        <v>232</v>
      </c>
      <c r="F40" s="148"/>
      <c r="G40" s="165">
        <v>11</v>
      </c>
    </row>
    <row r="41" spans="1:7">
      <c r="A41" s="164"/>
      <c r="B41" s="148"/>
      <c r="C41" s="148"/>
      <c r="D41" s="148"/>
      <c r="E41" s="148"/>
      <c r="F41" s="148"/>
      <c r="G41" s="165"/>
    </row>
    <row r="42" spans="1:7" ht="6.75" customHeight="1">
      <c r="A42" s="166"/>
      <c r="B42" s="160"/>
      <c r="C42" s="160"/>
      <c r="D42" s="160"/>
      <c r="E42" s="160"/>
      <c r="F42" s="160"/>
      <c r="G42" s="167"/>
    </row>
    <row r="43" spans="1:7">
      <c r="A43" s="164" t="s">
        <v>129</v>
      </c>
      <c r="B43" s="181" t="s">
        <v>131</v>
      </c>
      <c r="C43" s="181" t="s">
        <v>240</v>
      </c>
      <c r="D43" s="181" t="s">
        <v>241</v>
      </c>
      <c r="E43" s="181" t="s">
        <v>242</v>
      </c>
      <c r="F43" s="148"/>
      <c r="G43" s="165">
        <v>11</v>
      </c>
    </row>
    <row r="44" spans="1:7">
      <c r="A44" s="164" t="s">
        <v>129</v>
      </c>
      <c r="B44" s="148" t="s">
        <v>132</v>
      </c>
      <c r="C44" s="181" t="s">
        <v>239</v>
      </c>
      <c r="D44" s="148"/>
      <c r="E44" s="148"/>
      <c r="F44" s="148"/>
      <c r="G44" s="165">
        <v>10</v>
      </c>
    </row>
    <row r="45" spans="1:7" ht="6.75" customHeight="1">
      <c r="A45" s="166"/>
      <c r="B45" s="160"/>
      <c r="C45" s="160"/>
      <c r="D45" s="160"/>
      <c r="E45" s="160"/>
      <c r="F45" s="160"/>
      <c r="G45" s="167"/>
    </row>
    <row r="46" spans="1:7">
      <c r="A46" s="164" t="s">
        <v>129</v>
      </c>
      <c r="B46" s="181" t="s">
        <v>133</v>
      </c>
      <c r="C46" s="181" t="s">
        <v>221</v>
      </c>
      <c r="D46" s="181" t="s">
        <v>235</v>
      </c>
      <c r="E46" s="181" t="s">
        <v>234</v>
      </c>
      <c r="F46" s="148"/>
      <c r="G46" s="165">
        <v>9</v>
      </c>
    </row>
    <row r="47" spans="1:7">
      <c r="A47" s="164" t="s">
        <v>129</v>
      </c>
      <c r="B47" s="148" t="s">
        <v>133</v>
      </c>
      <c r="C47" s="181" t="s">
        <v>233</v>
      </c>
      <c r="D47" s="181" t="s">
        <v>236</v>
      </c>
      <c r="E47" s="181" t="s">
        <v>237</v>
      </c>
      <c r="F47" s="148"/>
      <c r="G47" s="165">
        <v>8</v>
      </c>
    </row>
    <row r="48" spans="1:7" ht="6.75" customHeight="1">
      <c r="A48" s="166"/>
      <c r="B48" s="160"/>
      <c r="C48" s="160"/>
      <c r="D48" s="160"/>
      <c r="E48" s="160"/>
      <c r="F48" s="160"/>
      <c r="G48" s="167"/>
    </row>
    <row r="49" spans="1:7" ht="15.75" thickBot="1">
      <c r="A49" s="168" t="s">
        <v>130</v>
      </c>
      <c r="B49" s="169" t="s">
        <v>131</v>
      </c>
      <c r="C49" s="169" t="s">
        <v>234</v>
      </c>
      <c r="D49" s="169" t="s">
        <v>238</v>
      </c>
      <c r="E49" s="169"/>
      <c r="F49" s="169"/>
      <c r="G49" s="170">
        <v>14</v>
      </c>
    </row>
  </sheetData>
  <mergeCells count="3">
    <mergeCell ref="A1:G1"/>
    <mergeCell ref="A2:G2"/>
    <mergeCell ref="A3:G3"/>
  </mergeCells>
  <pageMargins left="0.7" right="0.7" top="0.75" bottom="0.75" header="0.3" footer="0.3"/>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Title Page</vt:lpstr>
      <vt:lpstr>Agenda</vt:lpstr>
      <vt:lpstr>By Law Changes</vt:lpstr>
      <vt:lpstr>Financial Report</vt:lpstr>
      <vt:lpstr>Summary of Membership</vt:lpstr>
      <vt:lpstr>Refund Calc</vt:lpstr>
      <vt:lpstr>Coaches and Teams Report</vt:lpstr>
      <vt:lpstr>Agenda!Print_Area</vt:lpstr>
      <vt:lpstr>'By Law Changes'!Print_Area</vt:lpstr>
      <vt:lpstr>'Refund Calc'!Print_Area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Rio</dc:creator>
  <cp:lastModifiedBy>Worcester</cp:lastModifiedBy>
  <cp:lastPrinted>2013-07-30T18:07:27Z</cp:lastPrinted>
  <dcterms:created xsi:type="dcterms:W3CDTF">2013-07-30T02:28:44Z</dcterms:created>
  <dcterms:modified xsi:type="dcterms:W3CDTF">2014-07-19T18:29:29Z</dcterms:modified>
</cp:coreProperties>
</file>